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2202"/>
  <workbookPr codeName="ThisWorkbook" autoCompressPictures="0"/>
  <bookViews>
    <workbookView xWindow="0" yWindow="0" windowWidth="29080" windowHeight="18580" tabRatio="692"/>
  </bookViews>
  <sheets>
    <sheet name="Weekly Time Sheet" sheetId="1" r:id="rId1"/>
    <sheet name="Bi-Weekly Time Sheet" sheetId="6" r:id="rId2"/>
    <sheet name="Monthly Time Sheet" sheetId="7" r:id="rId3"/>
    <sheet name="Lookup Lists" sheetId="2" r:id="rId4"/>
  </sheets>
  <definedNames>
    <definedName name="ClientList">ClientLookup[Client Lookup]</definedName>
    <definedName name="HourlyRate" localSheetId="1">'Bi-Weekly Time Sheet'!$G$6</definedName>
    <definedName name="HourlyRate" localSheetId="2">'Monthly Time Sheet'!$G$6</definedName>
    <definedName name="HourlyRate" localSheetId="0">'Weekly Time Sheet'!$G$6</definedName>
    <definedName name="MinHours" localSheetId="1">'Bi-Weekly Time Sheet'!$G$7</definedName>
    <definedName name="MinHours" localSheetId="2">'Monthly Time Sheet'!$G$7</definedName>
    <definedName name="MinHours" localSheetId="0">'Weekly Time Sheet'!$G$7</definedName>
    <definedName name="PeriodStart" localSheetId="1">'Bi-Weekly Time Sheet'!$G$5</definedName>
    <definedName name="PeriodStart" localSheetId="2">'Monthly Time Sheet'!$G$5</definedName>
    <definedName name="PeriodStart" localSheetId="0">'Weekly Time Sheet'!$G$5</definedName>
    <definedName name="ProjectList">ProjectLookup[Project Lookup]</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11" i="6" l="1"/>
  <c r="G12" i="6"/>
  <c r="G13" i="6"/>
  <c r="G14" i="6"/>
  <c r="G15" i="6"/>
  <c r="G16" i="6"/>
  <c r="G17" i="6"/>
  <c r="G18" i="6"/>
  <c r="G19" i="6"/>
  <c r="G20" i="6"/>
  <c r="G21" i="6"/>
  <c r="G22" i="6"/>
  <c r="G23" i="6"/>
  <c r="G24" i="6"/>
  <c r="G25" i="6"/>
  <c r="C24" i="6"/>
  <c r="B24" i="6"/>
  <c r="C23" i="6"/>
  <c r="B23" i="6"/>
  <c r="C22" i="6"/>
  <c r="B22" i="6"/>
  <c r="C21" i="6"/>
  <c r="B21" i="6"/>
  <c r="C20" i="6"/>
  <c r="B20" i="6"/>
  <c r="C19" i="6"/>
  <c r="B19" i="6"/>
  <c r="C18" i="6"/>
  <c r="B18" i="6"/>
  <c r="C17" i="6"/>
  <c r="B17" i="6"/>
  <c r="C16" i="6"/>
  <c r="B16" i="6"/>
  <c r="C15" i="6"/>
  <c r="B15" i="6"/>
  <c r="C14" i="6"/>
  <c r="B14" i="6"/>
  <c r="C13" i="6"/>
  <c r="B13" i="6"/>
  <c r="C12" i="6"/>
  <c r="B12" i="6"/>
  <c r="C11" i="6"/>
  <c r="B11" i="6"/>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11" i="1"/>
  <c r="G12" i="1"/>
  <c r="G13" i="1"/>
  <c r="G14" i="1"/>
  <c r="G15" i="1"/>
  <c r="G16" i="1"/>
  <c r="G17" i="1"/>
  <c r="C11" i="7"/>
  <c r="C40" i="7"/>
  <c r="B40" i="7"/>
  <c r="C39" i="7"/>
  <c r="B39" i="7"/>
  <c r="C38" i="7"/>
  <c r="B38" i="7"/>
  <c r="C37" i="7"/>
  <c r="B37" i="7"/>
  <c r="C36" i="7"/>
  <c r="B36" i="7"/>
  <c r="C35" i="7"/>
  <c r="B35" i="7"/>
  <c r="C34" i="7"/>
  <c r="B34" i="7"/>
  <c r="C33" i="7"/>
  <c r="B33" i="7"/>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C15" i="7"/>
  <c r="B15" i="7"/>
  <c r="C14" i="7"/>
  <c r="B14" i="7"/>
  <c r="C13" i="7"/>
  <c r="B13" i="7"/>
  <c r="C12" i="7"/>
  <c r="B12" i="7"/>
  <c r="B11" i="7"/>
  <c r="C17" i="1"/>
  <c r="B17" i="1"/>
  <c r="C16" i="1"/>
  <c r="B16" i="1"/>
  <c r="C15" i="1"/>
  <c r="B15" i="1"/>
  <c r="C14" i="1"/>
  <c r="B14" i="1"/>
  <c r="C13" i="1"/>
  <c r="B13" i="1"/>
  <c r="C12" i="1"/>
  <c r="B12" i="1"/>
  <c r="C11" i="1"/>
  <c r="B11" i="1"/>
  <c r="G41" i="7"/>
  <c r="G18" i="1"/>
</calcChain>
</file>

<file path=xl/comments1.xml><?xml version="1.0" encoding="utf-8"?>
<comments xmlns="http://schemas.openxmlformats.org/spreadsheetml/2006/main">
  <authors>
    <author xml:space="preserve">   </author>
  </authors>
  <commentList>
    <comment ref="C2" authorId="0">
      <text>
        <r>
          <rPr>
            <b/>
            <sz val="9"/>
            <color indexed="81"/>
            <rFont val="Geneva"/>
          </rPr>
          <t>These lists populate the options that appear in the Project and Client lookup lists on the time sheet worksheets. Edit the existing values as needed. To add additional values, begin typing in the cell directly beneath the last existing entry and the list will automatically expand.</t>
        </r>
      </text>
    </comment>
  </commentList>
</comments>
</file>

<file path=xl/sharedStrings.xml><?xml version="1.0" encoding="utf-8"?>
<sst xmlns="http://schemas.openxmlformats.org/spreadsheetml/2006/main" count="94" uniqueCount="29">
  <si>
    <t>Day</t>
  </si>
  <si>
    <t>Total</t>
  </si>
  <si>
    <t>Date</t>
  </si>
  <si>
    <t>Client:</t>
  </si>
  <si>
    <t>Contractor:</t>
  </si>
  <si>
    <t>Contractor phone:</t>
  </si>
  <si>
    <t>Contractor e-mail:</t>
  </si>
  <si>
    <t>Project 1</t>
  </si>
  <si>
    <t>Client 1</t>
  </si>
  <si>
    <t>Client 2</t>
  </si>
  <si>
    <t>Project 2</t>
  </si>
  <si>
    <t>Client Lookup</t>
  </si>
  <si>
    <t>Project</t>
  </si>
  <si>
    <t>Project Lookup</t>
  </si>
  <si>
    <t>Hourly Rate:</t>
  </si>
  <si>
    <t>Minimum Hours:</t>
  </si>
  <si>
    <t>[Street Address] [Street Address 2] [City, ST ZIP code]</t>
  </si>
  <si>
    <t>Contractor Signature</t>
  </si>
  <si>
    <t>Company Signature</t>
  </si>
  <si>
    <t>Weekly Time Sheet</t>
  </si>
  <si>
    <t>Week Start:</t>
  </si>
  <si>
    <t>Bi-Weekly Time Sheet</t>
  </si>
  <si>
    <t>Monthly Time Sheet</t>
  </si>
  <si>
    <t>Month Start:</t>
  </si>
  <si>
    <t>Period Start:</t>
  </si>
  <si>
    <t>[Client\Company Name]</t>
  </si>
  <si>
    <t>Non-Billable
Hours</t>
  </si>
  <si>
    <t>Billable
Hours</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</si>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</sst>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43" formatCode="_(* #,##0.00_);_(* \(#,##0.00\);_(* &quot;-&quot;??_);_(@_)"/>
  </numFmts>
  <fonts count="9" x14ac:knownFonts="1">
    <font>
      <sz val="12"/>
      <color theme="3"/>
      <name val="Calibri"/>
      <family val="2"/>
      <scheme val="minor"/>
    </font>
    <font>
      <sz val="9"/>
      <color indexed="23"/>
      <name val="Calibri"/>
      <family val="2"/>
      <scheme val="minor"/>
    </font>
    <font>
      <sz val="9"/>
      <name val="Calibri"/>
      <family val="2"/>
      <scheme val="minor"/>
    </font>
    <font>
      <b/>
      <sz val="13"/>
      <color theme="3"/>
      <name val="Calibri"/>
      <family val="2"/>
      <scheme val="minor"/>
    </font>
    <font>
      <b/>
      <sz val="20"/>
      <color theme="3"/>
      <name val="Calibri"/>
      <family val="2"/>
      <scheme val="minor"/>
    </font>
    <font>
      <b/>
      <sz val="12"/>
      <color theme="3"/>
      <name val="Calibri"/>
      <family val="2"/>
      <scheme val="minor"/>
    </font>
    <font>
      <sz val="10"/>
      <color theme="3"/>
      <name val="Calibri"/>
      <family val="2"/>
      <scheme val="minor"/>
    </font>
    <font>
      <b/>
      <sz val="9"/>
      <color indexed="81"/>
      <name val="Geneva"/>
    </font>
    <font>
      <sz val="12"/>
      <color theme="3"/>
      <name val="Calibri"/>
      <family val="2"/>
      <scheme val="minor"/>
    </font>
  </fonts>
  <fills count="3">
    <fill>
      <patternFill patternType="none"/>
    </fill>
    <fill>
      <patternFill patternType="gray125"/>
    </fill>
    <fill>
      <patternFill patternType="solid">
        <fgColor indexed="9"/>
        <bgColor indexed="64"/>
      </patternFill>
    </fill>
  </fills>
  <borders count="5">
    <border>
      <left/>
      <right/>
      <top/>
      <bottom/>
      <diagonal/>
    </border>
    <border>
      <left/>
      <right/>
      <top/>
      <bottom style="thin">
        <color theme="3"/>
      </bottom>
      <diagonal/>
    </border>
    <border>
      <left/>
      <right/>
      <top style="thin">
        <color theme="3"/>
      </top>
      <bottom/>
      <diagonal/>
    </border>
    <border>
      <left/>
      <right/>
      <top/>
      <bottom style="thick">
        <color theme="5"/>
      </bottom>
      <diagonal/>
    </border>
    <border>
      <left/>
      <right/>
      <top/>
      <bottom style="thick">
        <color theme="5" tint="0.39994506668294322"/>
      </bottom>
      <diagonal/>
    </border>
  </borders>
  <cellStyleXfs count="5">
    <xf numFmtId="0" fontId="0" fillId="0" borderId="0"/>
    <xf numFmtId="0" fontId="4" fillId="0" borderId="3" applyNumberFormat="0" applyFill="0" applyAlignment="0" applyProtection="0"/>
    <xf numFmtId="0" fontId="3" fillId="0" borderId="4" applyNumberFormat="0" applyFill="0" applyAlignment="0" applyProtection="0"/>
    <xf numFmtId="0" fontId="5" fillId="0" borderId="0" applyNumberFormat="0" applyFill="0" applyBorder="0" applyAlignment="0" applyProtection="0"/>
    <xf numFmtId="44" fontId="8" fillId="0" borderId="0" applyFont="0" applyFill="0" applyBorder="0" applyAlignment="0" applyProtection="0"/>
  </cellStyleXfs>
  <cellXfs count="41">
    <xf numFmtId="0" fontId="0" fillId="0" borderId="0" xfId="0"/>
    <xf numFmtId="0" fontId="0" fillId="0" borderId="0" xfId="0" applyFont="1"/>
    <xf numFmtId="0" fontId="1" fillId="0" borderId="0" xfId="0" applyFont="1"/>
    <xf numFmtId="0" fontId="2" fillId="0" borderId="0" xfId="0" applyFont="1"/>
    <xf numFmtId="0" fontId="0" fillId="0" borderId="0" xfId="0" applyAlignment="1">
      <alignment horizontal="center"/>
    </xf>
    <xf numFmtId="14" fontId="0" fillId="0" borderId="0" xfId="0" applyNumberFormat="1" applyAlignment="1">
      <alignment horizontal="center"/>
    </xf>
    <xf numFmtId="0" fontId="2" fillId="0" borderId="0" xfId="0" applyFont="1" applyFill="1" applyAlignment="1">
      <alignment horizontal="left"/>
    </xf>
    <xf numFmtId="2" fontId="0" fillId="0" borderId="0" xfId="0" applyNumberFormat="1"/>
    <xf numFmtId="0" fontId="2" fillId="0" borderId="0" xfId="0" applyFont="1" applyFill="1" applyAlignment="1"/>
    <xf numFmtId="0" fontId="0" fillId="0" borderId="0" xfId="0" applyBorder="1" applyAlignment="1"/>
    <xf numFmtId="0" fontId="5" fillId="0" borderId="0" xfId="3" applyAlignment="1">
      <alignment horizontal="right"/>
    </xf>
    <xf numFmtId="0" fontId="0" fillId="0" borderId="0" xfId="0" applyAlignment="1">
      <alignment horizontal="left" indent="1"/>
    </xf>
    <xf numFmtId="0" fontId="0" fillId="0" borderId="0" xfId="0" applyFont="1" applyFill="1" applyBorder="1" applyAlignment="1">
      <alignment horizontal="right"/>
    </xf>
    <xf numFmtId="14" fontId="0" fillId="0" borderId="0" xfId="0" applyNumberFormat="1" applyFont="1" applyFill="1" applyBorder="1" applyAlignment="1">
      <alignment horizontal="center"/>
    </xf>
    <xf numFmtId="0" fontId="0" fillId="0" borderId="0" xfId="0" applyFont="1" applyFill="1" applyBorder="1" applyAlignment="1">
      <alignment horizontal="center"/>
    </xf>
    <xf numFmtId="0" fontId="5" fillId="0" borderId="0" xfId="3" applyAlignment="1">
      <alignment horizontal="right" vertical="top"/>
    </xf>
    <xf numFmtId="8" fontId="0" fillId="0" borderId="0" xfId="0" applyNumberFormat="1" applyFont="1" applyFill="1" applyBorder="1" applyAlignment="1">
      <alignment horizontal="center"/>
    </xf>
    <xf numFmtId="0" fontId="0" fillId="0" borderId="0" xfId="0" applyFont="1" applyFill="1" applyBorder="1"/>
    <xf numFmtId="2" fontId="0" fillId="0" borderId="0" xfId="0" applyNumberFormat="1" applyFont="1" applyFill="1" applyBorder="1"/>
    <xf numFmtId="44" fontId="0" fillId="0" borderId="0" xfId="0" applyNumberFormat="1" applyFont="1" applyFill="1" applyBorder="1"/>
    <xf numFmtId="43" fontId="0" fillId="0" borderId="0" xfId="0" applyNumberFormat="1" applyFont="1" applyFill="1" applyBorder="1"/>
    <xf numFmtId="0" fontId="0" fillId="0" borderId="1" xfId="0" applyBorder="1" applyAlignment="1"/>
    <xf numFmtId="0" fontId="0" fillId="0" borderId="1" xfId="0" applyBorder="1"/>
    <xf numFmtId="0" fontId="0" fillId="0" borderId="2" xfId="0" applyBorder="1" applyAlignment="1"/>
    <xf numFmtId="0" fontId="0" fillId="0" borderId="0" xfId="0" applyAlignment="1">
      <alignment horizontal="left"/>
    </xf>
    <xf numFmtId="0" fontId="0" fillId="0" borderId="0" xfId="0" applyFont="1" applyFill="1" applyAlignment="1">
      <alignment horizontal="left"/>
    </xf>
    <xf numFmtId="0" fontId="0" fillId="0" borderId="0" xfId="0" applyFont="1" applyFill="1" applyAlignment="1"/>
    <xf numFmtId="0" fontId="0" fillId="0" borderId="0" xfId="0" applyFont="1" applyFill="1" applyBorder="1" applyAlignment="1">
      <alignment horizontal="left"/>
    </xf>
    <xf numFmtId="0" fontId="0" fillId="0" borderId="0" xfId="0" applyBorder="1"/>
    <xf numFmtId="0" fontId="0" fillId="0" borderId="2" xfId="0" applyBorder="1" applyAlignment="1">
      <alignment horizontal="left"/>
    </xf>
    <xf numFmtId="0" fontId="0" fillId="0" borderId="0" xfId="0" applyNumberFormat="1" applyFont="1" applyFill="1" applyBorder="1"/>
    <xf numFmtId="0" fontId="0" fillId="0" borderId="0" xfId="0" applyAlignment="1">
      <alignment wrapText="1"/>
    </xf>
    <xf numFmtId="0" fontId="0" fillId="0" borderId="0" xfId="0" applyAlignment="1">
      <alignment horizontal="center" wrapText="1"/>
    </xf>
    <xf numFmtId="0" fontId="0" fillId="0" borderId="0" xfId="0" applyFont="1" applyFill="1" applyBorder="1" applyAlignment="1">
      <alignment wrapText="1"/>
    </xf>
    <xf numFmtId="0" fontId="0" fillId="0" borderId="0" xfId="0" applyFont="1" applyFill="1" applyBorder="1" applyAlignment="1">
      <alignment horizontal="center" wrapText="1"/>
    </xf>
    <xf numFmtId="44" fontId="0" fillId="0" borderId="0" xfId="0" applyNumberFormat="1" applyFont="1" applyFill="1" applyBorder="1" applyAlignment="1">
      <alignment horizontal="right"/>
    </xf>
    <xf numFmtId="44" fontId="0" fillId="0" borderId="0" xfId="4" applyFont="1" applyAlignment="1">
      <alignment horizontal="center" wrapText="1"/>
    </xf>
    <xf numFmtId="44" fontId="0" fillId="0" borderId="0" xfId="4" applyFont="1"/>
    <xf numFmtId="0" fontId="6" fillId="0" borderId="2" xfId="0" applyFont="1" applyFill="1" applyBorder="1" applyAlignment="1">
      <alignment horizontal="left" vertical="top"/>
    </xf>
    <xf numFmtId="0" fontId="4" fillId="0" borderId="3" xfId="1" applyAlignment="1">
      <alignment horizontal="center"/>
    </xf>
    <xf numFmtId="0" fontId="3" fillId="2" borderId="4" xfId="2" applyFill="1" applyAlignment="1">
      <alignment horizontal="left"/>
    </xf>
  </cellXfs>
  <cellStyles count="5">
    <cellStyle name="Currency" xfId="4" builtinId="4"/>
    <cellStyle name="Heading 1" xfId="1" builtinId="16" customBuiltin="1"/>
    <cellStyle name="Heading 2" xfId="2" builtinId="17" customBuiltin="1"/>
    <cellStyle name="Heading 4" xfId="3" builtinId="19" customBuiltin="1"/>
    <cellStyle name="Normal" xfId="0" builtinId="0" customBuiltin="1"/>
  </cellStyles>
  <dxfs count="34">
    <dxf>
      <font>
        <b val="0"/>
        <i val="0"/>
        <strike val="0"/>
        <condense val="0"/>
        <extend val="0"/>
        <outline val="0"/>
        <shadow val="0"/>
        <u val="none"/>
        <vertAlign val="baseline"/>
        <sz val="12"/>
        <color theme="3"/>
        <name val="Calibri"/>
        <scheme val="minor"/>
      </font>
      <numFmt numFmtId="164" formatCode="m/d/yyyy"/>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numFmt numFmtId="35" formatCode="_(* #,##0.00_);_(* \(#,##0.00\);_(* &quot;-&quot;??_);_(@_)"/>
    </dxf>
    <dxf>
      <font>
        <b val="0"/>
        <i val="0"/>
        <strike val="0"/>
        <condense val="0"/>
        <extend val="0"/>
        <outline val="0"/>
        <shadow val="0"/>
        <u val="none"/>
        <vertAlign val="baseline"/>
        <sz val="12"/>
        <color theme="3"/>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border diagonalUp="0" diagonalDown="0" outline="0">
        <left/>
        <right/>
        <top/>
        <bottom/>
      </border>
    </dxf>
    <dxf>
      <alignment vertical="bottom" textRotation="0" wrapText="1" indent="0" justifyLastLine="0" shrinkToFit="0" readingOrder="0"/>
    </dxf>
    <dxf>
      <font>
        <b val="0"/>
        <i val="0"/>
        <strike val="0"/>
        <condense val="0"/>
        <extend val="0"/>
        <outline val="0"/>
        <shadow val="0"/>
        <u val="none"/>
        <vertAlign val="baseline"/>
        <sz val="12"/>
        <color theme="3"/>
        <name val="Calibri"/>
        <scheme val="minor"/>
      </font>
      <numFmt numFmtId="164" formatCode="m/d/yyyy"/>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3"/>
        <name val="Calibri"/>
        <scheme val="minor"/>
      </font>
      <numFmt numFmtId="34" formatCode="_(&quot;$&quot;* #,##0.00_);_(&quot;$&quot;* \(#,##0.00\);_(&quot;$&quot;* &quot;-&quot;??_);_(@_)"/>
      <fill>
        <patternFill patternType="none">
          <fgColor indexed="64"/>
          <bgColor indexed="65"/>
        </patternFill>
      </fill>
      <border diagonalUp="0" diagonalDown="0" outline="0">
        <left/>
        <right/>
        <top/>
        <bottom/>
      </border>
    </dxf>
    <dxf>
      <numFmt numFmtId="34" formatCode="_(&quot;$&quot;* #,##0.00_);_(&quot;$&quot;* \(#,##0.00\);_(&quot;$&quot;* &quot;-&quot;??_);_(@_)"/>
      <alignment horizontal="right" vertical="bottom" textRotation="0" wrapText="0" indent="0" justifyLastLine="0" shrinkToFit="0"/>
    </dxf>
    <dxf>
      <font>
        <b val="0"/>
        <i val="0"/>
        <strike val="0"/>
        <condense val="0"/>
        <extend val="0"/>
        <outline val="0"/>
        <shadow val="0"/>
        <u val="none"/>
        <vertAlign val="baseline"/>
        <sz val="12"/>
        <color theme="3"/>
        <name val="Calibri"/>
        <scheme val="minor"/>
      </font>
      <fill>
        <patternFill patternType="none">
          <fgColor indexed="64"/>
          <bgColor indexed="65"/>
        </patternFill>
      </fill>
      <border diagonalUp="0" diagonalDown="0" outline="0">
        <left/>
        <right/>
        <top/>
        <bottom/>
      </border>
    </dxf>
    <dxf>
      <numFmt numFmtId="2" formatCode="0.00"/>
    </dxf>
    <dxf>
      <font>
        <b val="0"/>
        <i val="0"/>
        <strike val="0"/>
        <condense val="0"/>
        <extend val="0"/>
        <outline val="0"/>
        <shadow val="0"/>
        <u val="none"/>
        <vertAlign val="baseline"/>
        <sz val="12"/>
        <color theme="3"/>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border diagonalUp="0" diagonalDown="0" outline="0">
        <left/>
        <right/>
        <top/>
        <bottom/>
      </border>
    </dxf>
    <dxf>
      <alignment vertical="bottom" textRotation="0" wrapText="1" indent="0" justifyLastLine="0" shrinkToFit="0" readingOrder="0"/>
    </dxf>
    <dxf>
      <font>
        <b val="0"/>
        <i val="0"/>
        <strike val="0"/>
        <condense val="0"/>
        <extend val="0"/>
        <outline val="0"/>
        <shadow val="0"/>
        <u val="none"/>
        <vertAlign val="baseline"/>
        <sz val="12"/>
        <color theme="3"/>
        <name val="Calibri"/>
        <scheme val="minor"/>
      </font>
      <numFmt numFmtId="164" formatCode="m/d/yyyy"/>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3"/>
        <name val="Calibri"/>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numFmt numFmtId="2" formatCode="0.00"/>
    </dxf>
    <dxf>
      <alignment horizontal="center" vertical="bottom" textRotation="0" wrapText="0" indent="0" justifyLastLine="0" shrinkToFit="0" readingOrder="0"/>
    </dxf>
    <dxf>
      <numFmt numFmtId="164" formatCode="m/d/yyyy"/>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ill>
        <patternFill patternType="solid">
          <fgColor theme="5" tint="-0.249977111117893"/>
          <bgColor theme="5" tint="-0.249977111117893"/>
        </patternFill>
      </fill>
    </dxf>
    <dxf>
      <fill>
        <patternFill patternType="solid">
          <fgColor theme="5" tint="-0.24994659260841701"/>
          <bgColor theme="5" tint="-0.24994659260841701"/>
        </patternFill>
      </fill>
    </dxf>
    <dxf>
      <font>
        <b/>
        <color theme="0"/>
      </font>
      <fill>
        <patternFill patternType="solid">
          <fgColor theme="5" tint="-0.249977111117893"/>
          <bgColor theme="5" tint="-0.249977111117893"/>
        </patternFill>
      </fill>
      <border>
        <left style="medium">
          <color theme="0"/>
        </left>
      </border>
    </dxf>
    <dxf>
      <font>
        <b/>
        <color theme="0"/>
      </font>
      <fill>
        <patternFill patternType="solid">
          <fgColor theme="5" tint="-0.249977111117893"/>
          <bgColor theme="5" tint="-0.249977111117893"/>
        </patternFill>
      </fill>
      <border>
        <right style="medium">
          <color theme="0"/>
        </right>
      </border>
    </dxf>
    <dxf>
      <font>
        <b/>
        <color theme="0"/>
      </font>
      <fill>
        <patternFill patternType="solid">
          <fgColor theme="5" tint="-0.499984740745262"/>
          <bgColor theme="5" tint="-0.499984740745262"/>
        </patternFill>
      </fill>
      <border>
        <top style="medium">
          <color theme="0"/>
        </top>
      </border>
    </dxf>
    <dxf>
      <font>
        <b/>
        <i val="0"/>
        <color theme="0"/>
      </font>
      <fill>
        <patternFill patternType="solid">
          <fgColor theme="5" tint="-0.499984740745262"/>
          <bgColor theme="5" tint="-0.499984740745262"/>
        </patternFill>
      </fill>
      <border>
        <bottom style="medium">
          <color theme="0"/>
        </bottom>
      </border>
    </dxf>
    <dxf>
      <font>
        <color theme="0"/>
      </font>
      <fill>
        <patternFill patternType="solid">
          <fgColor theme="5" tint="0.39994506668294322"/>
          <bgColor theme="5" tint="0.39994506668294322"/>
        </patternFill>
      </fill>
    </dxf>
  </dxfs>
  <tableStyles count="1" defaultTableStyle="TableStyleMedium2" defaultPivotStyle="PivotStyleLight16">
    <tableStyle name="Consultant Timesheet" pivot="0" count="7">
      <tableStyleElement type="wholeTable" dxfId="33"/>
      <tableStyleElement type="headerRow" dxfId="32"/>
      <tableStyleElement type="totalRow" dxfId="31"/>
      <tableStyleElement type="firstColumn" dxfId="30"/>
      <tableStyleElement type="lastColumn" dxfId="29"/>
      <tableStyleElement type="firstRowStripe" dxfId="28"/>
      <tableStyleElement type="firstColumnStripe" dxfId="2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ables/table1.xml><?xml version="1.0" encoding="utf-8"?>
<table xmlns="http://schemas.openxmlformats.org/spreadsheetml/2006/main" id="3" name="WeeklyTimeSheet" displayName="WeeklyTimeSheet" ref="B10:G18" totalsRowCount="1" headerRowDxfId="26">
  <autoFilter ref="B10:G17"/>
  <tableColumns count="6">
    <tableColumn id="1" name="Day" totalsRowLabel="Total" dataDxfId="25">
      <calculatedColumnFormula>IF(Period_Start&lt;&gt;0,TEXT(WEEKDAY(WeeklyTimeSheet[Date]),"dddd"),"")</calculatedColumnFormula>
    </tableColumn>
    <tableColumn id="3" name="Date" dataDxfId="24" totalsRowDxfId="23">
      <calculatedColumnFormula>IF(Period_Start&lt;&gt;0,Period_Start,"")</calculatedColumnFormula>
    </tableColumn>
    <tableColumn id="5" name="Project"/>
    <tableColumn id="6" name="Billable_x000a_Hours" dataDxfId="22"/>
    <tableColumn id="7" name="Non-Billable_x000a_Hours"/>
    <tableColumn id="9" name="Total" totalsRowFunction="sum" dataCellStyle="Currency">
      <calculatedColumnFormula>IF(WeeklyTimeSheet[Billable
Hours]&gt;0,IF(WeeklyTimeSheet[Billable
Hours]&lt;MinHours,MinHours*HourlyRate,(WeeklyTimeSheet[Billable
Hours])*HourlyRate),"")</calculatedColumnFormula>
    </tableColumn>
  </tableColumns>
  <tableStyleInfo name="TableStyleMedium3" showFirstColumn="0" showLastColumn="0" showRowStripes="1" showColumnStripes="0"/>
</table>
</file>

<file path=xl/tables/table2.xml><?xml version="1.0" encoding="utf-8"?>
<table xmlns="http://schemas.openxmlformats.org/spreadsheetml/2006/main" id="8" name="Table8" displayName="Table8" ref="F5:G7" headerRowCount="0" totalsRowShown="0">
  <tableColumns count="2">
    <tableColumn id="1" name="Column1" headerRowDxfId="21"/>
    <tableColumn id="2" name="Column2" headerRowDxfId="20"/>
  </tableColumns>
  <tableStyleInfo name="TableStyleMedium3" showFirstColumn="0" showLastColumn="0" showRowStripes="1" showColumnStripes="0"/>
</table>
</file>

<file path=xl/tables/table3.xml><?xml version="1.0" encoding="utf-8"?>
<table xmlns="http://schemas.openxmlformats.org/spreadsheetml/2006/main" id="6" name="BiWeeklyTimeSheet" displayName="BiWeeklyTimeSheet" ref="B10:G25" totalsRowCount="1" headerRowDxfId="19">
  <autoFilter ref="B10:G24"/>
  <tableColumns count="6">
    <tableColumn id="1" name="Day" totalsRowLabel="Total" totalsRowDxfId="18">
      <calculatedColumnFormula>IF(Period_Start&lt;&gt;0,TEXT(WEEKDAY(BiWeeklyTimeSheet[Date]),"dddd"),"")</calculatedColumnFormula>
    </tableColumn>
    <tableColumn id="3" name="Date" totalsRowDxfId="17">
      <calculatedColumnFormula>IF(Period_Start&lt;&gt;0,Period_Start,"")</calculatedColumnFormula>
    </tableColumn>
    <tableColumn id="5" name="Project" totalsRowDxfId="16"/>
    <tableColumn id="6" name="Billable_x000a_Hours" totalsRowDxfId="15"/>
    <tableColumn id="7" name="Non-Billable_x000a_Hours" dataDxfId="14" totalsRowDxfId="13"/>
    <tableColumn id="9" name="Total" totalsRowFunction="sum" dataDxfId="12" totalsRowDxfId="11">
      <calculatedColumnFormula>IF(BiWeeklyTimeSheet[Billable
Hours]&gt;0,IF(BiWeeklyTimeSheet[Billable
Hours]&lt;MinHours,MinHours*HourlyRate,(BiWeeklyTimeSheet[Billable
Hours])*HourlyRate),"")</calculatedColumnFormula>
    </tableColumn>
  </tableColumns>
  <tableStyleInfo name="TableStyleMedium3" showFirstColumn="0" showLastColumn="0" showRowStripes="1" showColumnStripes="0"/>
</table>
</file>

<file path=xl/tables/table4.xml><?xml version="1.0" encoding="utf-8"?>
<table xmlns="http://schemas.openxmlformats.org/spreadsheetml/2006/main" id="9" name="Table9" displayName="Table9" ref="F5:G7" headerRowCount="0" totalsRowShown="0">
  <tableColumns count="2">
    <tableColumn id="1" name="Column1" headerRowDxfId="10"/>
    <tableColumn id="2" name="Column2" headerRowDxfId="9"/>
  </tableColumns>
  <tableStyleInfo name="TableStyleMedium3" showFirstColumn="0" showLastColumn="0" showRowStripes="1" showColumnStripes="0"/>
</table>
</file>

<file path=xl/tables/table5.xml><?xml version="1.0" encoding="utf-8"?>
<table xmlns="http://schemas.openxmlformats.org/spreadsheetml/2006/main" id="7" name="MonthlyTimeSheet" displayName="MonthlyTimeSheet" ref="B10:G41" totalsRowCount="1" headerRowDxfId="8">
  <autoFilter ref="B10:G40"/>
  <tableColumns count="6">
    <tableColumn id="1" name="Day" totalsRowLabel="Total" totalsRowDxfId="7">
      <calculatedColumnFormula>IF(AND(PeriodStart&lt;&gt;0,MonthlyTimeSheet[[#This Row],[Date]]&lt;&gt;""),TEXT(WEEKDAY(MonthlyTimeSheet[Date]),"dddd"),"")</calculatedColumnFormula>
    </tableColumn>
    <tableColumn id="3" name="Date" totalsRowDxfId="6">
      <calculatedColumnFormula>IF(Period_Start&lt;&gt;0,Period_Start,"")</calculatedColumnFormula>
    </tableColumn>
    <tableColumn id="5" name="Project" totalsRowDxfId="5"/>
    <tableColumn id="6" name="Billable_x000a_Hours" totalsRowDxfId="4"/>
    <tableColumn id="7" name="Non-Billable_x000a_Hours" totalsRowDxfId="3"/>
    <tableColumn id="9" name="Total" totalsRowFunction="sum" dataDxfId="2">
      <calculatedColumnFormula>IF(MonthlyTimeSheet[Billable
Hours]&gt;0,IF(MonthlyTimeSheet[Billable
Hours]&lt;MinHours,MinHours*HourlyRate,(MonthlyTimeSheet[Billable
Hours])*HourlyRate),"")</calculatedColumnFormula>
    </tableColumn>
  </tableColumns>
  <tableStyleInfo name="TableStyleMedium3" showFirstColumn="0" showLastColumn="0" showRowStripes="1" showColumnStripes="0"/>
</table>
</file>

<file path=xl/tables/table6.xml><?xml version="1.0" encoding="utf-8"?>
<table xmlns="http://schemas.openxmlformats.org/spreadsheetml/2006/main" id="10" name="Table10" displayName="Table10" ref="F5:G7" headerRowCount="0" totalsRowShown="0">
  <tableColumns count="2">
    <tableColumn id="1" name="Column1" headerRowDxfId="1"/>
    <tableColumn id="2" name="Column2" headerRowDxfId="0"/>
  </tableColumns>
  <tableStyleInfo name="TableStyleMedium3" showFirstColumn="0" showLastColumn="0" showRowStripes="1" showColumnStripes="0"/>
</table>
</file>

<file path=xl/tables/table7.xml><?xml version="1.0" encoding="utf-8"?>
<table xmlns="http://schemas.openxmlformats.org/spreadsheetml/2006/main" id="1" name="ProjectLookup" displayName="ProjectLookup" ref="A1:A3" totalsRowShown="0">
  <autoFilter ref="A1:A3"/>
  <tableColumns count="1">
    <tableColumn id="1" name="Project Lookup"/>
  </tableColumns>
  <tableStyleInfo name="Consultant Timesheet" showFirstColumn="0" showLastColumn="0" showRowStripes="1" showColumnStripes="0"/>
</table>
</file>

<file path=xl/tables/table8.xml><?xml version="1.0" encoding="utf-8"?>
<table xmlns="http://schemas.openxmlformats.org/spreadsheetml/2006/main" id="2" name="ClientLookup" displayName="ClientLookup" ref="B1:B3" totalsRowShown="0">
  <autoFilter ref="B1:B3"/>
  <tableColumns count="1">
    <tableColumn id="1" name="Client Lookup"/>
  </tableColumns>
  <tableStyleInfo name="Consultant Timesheet" showFirstColumn="0" showLastColumn="0" showRowStripes="1" showColumnStripes="0"/>
</table>
</file>

<file path=xl/theme/theme1.xml><?xml version="1.0" encoding="utf-8"?>
<a:theme xmlns:a="http://schemas.openxmlformats.org/drawingml/2006/main" name="Office Theme">
  <a:themeElements>
    <a:clrScheme name="Waveform">
      <a:dk1>
        <a:sysClr val="windowText" lastClr="000000"/>
      </a:dk1>
      <a:lt1>
        <a:sysClr val="window" lastClr="FFFFFF"/>
      </a:lt1>
      <a:dk2>
        <a:srgbClr val="073E87"/>
      </a:dk2>
      <a:lt2>
        <a:srgbClr val="C6E7FC"/>
      </a:lt2>
      <a:accent1>
        <a:srgbClr val="31B6FD"/>
      </a:accent1>
      <a:accent2>
        <a:srgbClr val="4584D3"/>
      </a:accent2>
      <a:accent3>
        <a:srgbClr val="5BD078"/>
      </a:accent3>
      <a:accent4>
        <a:srgbClr val="A5D028"/>
      </a:accent4>
      <a:accent5>
        <a:srgbClr val="F5C040"/>
      </a:accent5>
      <a:accent6>
        <a:srgbClr val="05E0DB"/>
      </a:accent6>
      <a:hlink>
        <a:srgbClr val="0080FF"/>
      </a:hlink>
      <a:folHlink>
        <a:srgbClr val="5EAE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 Id="rId2"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 Id="rId2"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table" Target="../tables/table5.xml"/><Relationship Id="rId2"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8.xml"/><Relationship Id="rId4" Type="http://schemas.openxmlformats.org/officeDocument/2006/relationships/comments" Target="../comments1.xml"/><Relationship Id="rId1" Type="http://schemas.openxmlformats.org/officeDocument/2006/relationships/vmlDrawing" Target="../drawings/vmlDrawing1.vml"/><Relationship Id="rId2"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B1:P114"/>
  <sheetViews>
    <sheetView showGridLines="0" showZeros="0" tabSelected="1" workbookViewId="0">
      <selection activeCell="N19" sqref="N19"/>
    </sheetView>
  </sheetViews>
  <sheetFormatPr baseColWidth="10" defaultColWidth="8.83203125" defaultRowHeight="15" x14ac:dyDescent="0"/>
  <cols>
    <col min="1" max="1" width="3.5" style="1" customWidth="1"/>
    <col min="2" max="2" width="17" style="1" customWidth="1"/>
    <col min="3" max="3" width="11.33203125" style="1" customWidth="1"/>
    <col min="4" max="4" width="22.1640625" style="1" customWidth="1"/>
    <col min="5" max="7" width="17.6640625" style="1" customWidth="1"/>
    <col min="8" max="16384" width="8.83203125" style="1"/>
  </cols>
  <sheetData>
    <row r="1" spans="2:7" ht="36" customHeight="1" thickBot="1">
      <c r="B1" s="39" t="s">
        <v>19</v>
      </c>
      <c r="C1" s="39"/>
      <c r="D1" s="39"/>
      <c r="E1" s="39"/>
      <c r="F1" s="39"/>
      <c r="G1" s="39"/>
    </row>
    <row r="2" spans="2:7" ht="31.5" customHeight="1" thickTop="1" thickBot="1">
      <c r="B2" s="40" t="s">
        <v>25</v>
      </c>
      <c r="C2" s="40"/>
      <c r="D2" s="40"/>
      <c r="E2" s="40"/>
      <c r="F2" s="40"/>
      <c r="G2" s="40"/>
    </row>
    <row r="3" spans="2:7" ht="25.5" customHeight="1" thickTop="1">
      <c r="B3" s="38" t="s">
        <v>16</v>
      </c>
      <c r="C3" s="38"/>
      <c r="D3" s="38"/>
      <c r="E3" s="38"/>
      <c r="F3" s="38"/>
      <c r="G3" s="38"/>
    </row>
    <row r="4" spans="2:7" ht="17" customHeight="1">
      <c r="B4" s="10" t="s">
        <v>4</v>
      </c>
      <c r="C4" s="11"/>
      <c r="D4" s="6"/>
      <c r="E4" s="2"/>
      <c r="F4"/>
      <c r="G4"/>
    </row>
    <row r="5" spans="2:7" ht="17" customHeight="1">
      <c r="B5" s="10" t="s">
        <v>5</v>
      </c>
      <c r="C5" s="11"/>
      <c r="D5" s="8"/>
      <c r="E5" s="2"/>
      <c r="F5" s="12" t="s">
        <v>20</v>
      </c>
      <c r="G5" s="13">
        <v>42461</v>
      </c>
    </row>
    <row r="6" spans="2:7" ht="17" customHeight="1">
      <c r="B6" s="15" t="s">
        <v>6</v>
      </c>
      <c r="C6" s="11"/>
      <c r="D6" s="8"/>
      <c r="E6" s="2"/>
      <c r="F6" s="12" t="s">
        <v>14</v>
      </c>
      <c r="G6" s="16">
        <v>50</v>
      </c>
    </row>
    <row r="7" spans="2:7">
      <c r="B7" s="10" t="s">
        <v>3</v>
      </c>
      <c r="C7" s="11" t="s">
        <v>8</v>
      </c>
      <c r="D7" s="2"/>
      <c r="E7" s="2"/>
      <c r="F7" s="12" t="s">
        <v>15</v>
      </c>
      <c r="G7" s="14">
        <v>0.25</v>
      </c>
    </row>
    <row r="8" spans="2:7">
      <c r="D8"/>
      <c r="E8"/>
    </row>
    <row r="9" spans="2:7">
      <c r="D9"/>
      <c r="E9"/>
    </row>
    <row r="10" spans="2:7" s="3" customFormat="1" ht="30">
      <c r="B10" s="31" t="s">
        <v>0</v>
      </c>
      <c r="C10" s="32" t="s">
        <v>2</v>
      </c>
      <c r="D10" s="31" t="s">
        <v>12</v>
      </c>
      <c r="E10" s="32" t="s">
        <v>27</v>
      </c>
      <c r="F10" s="32" t="s">
        <v>26</v>
      </c>
      <c r="G10" s="36" t="s">
        <v>1</v>
      </c>
    </row>
    <row r="11" spans="2:7" s="3" customFormat="1" ht="18.75" customHeight="1">
      <c r="B11" t="str">
        <f>IF(PeriodStart&lt;&gt;0,TEXT(WEEKDAY(WeeklyTimeSheet[Date]),"dddd"),"")</f>
        <v>Friday</v>
      </c>
      <c r="C11" s="5">
        <f>IF(PeriodStart&lt;&gt;0,PeriodStart,"")</f>
        <v>42461</v>
      </c>
      <c r="D11" t="s">
        <v>7</v>
      </c>
      <c r="E11" s="7">
        <v>0.2</v>
      </c>
      <c r="F11"/>
      <c r="G11" s="37">
        <f>IF(WeeklyTimeSheet[Billable
Hours]&gt;0,IF(WeeklyTimeSheet[Billable
Hours]&lt;MinHours,MinHours*HourlyRate,(WeeklyTimeSheet[Billable
Hours])*HourlyRate),"")</f>
        <v>12.5</v>
      </c>
    </row>
    <row r="12" spans="2:7" s="3" customFormat="1" ht="18.75" customHeight="1">
      <c r="B12" t="str">
        <f>IF(PeriodStart&lt;&gt;0,TEXT(WEEKDAY(WeeklyTimeSheet[Date]),"dddd"),"")</f>
        <v>Saturday</v>
      </c>
      <c r="C12" s="5">
        <f>IF(PeriodStart&lt;&gt;0,PeriodStart+1,"")</f>
        <v>42462</v>
      </c>
      <c r="D12" t="s">
        <v>7</v>
      </c>
      <c r="E12" s="7">
        <v>0.25</v>
      </c>
      <c r="F12"/>
      <c r="G12" s="37">
        <f>IF(WeeklyTimeSheet[Billable
Hours]&gt;0,IF(WeeklyTimeSheet[Billable
Hours]&lt;MinHours,MinHours*HourlyRate,(WeeklyTimeSheet[Billable
Hours])*HourlyRate),"")</f>
        <v>12.5</v>
      </c>
    </row>
    <row r="13" spans="2:7" s="3" customFormat="1" ht="18.75" customHeight="1">
      <c r="B13" t="str">
        <f>IF(PeriodStart&lt;&gt;0,TEXT(WEEKDAY(WeeklyTimeSheet[Date]),"dddd"),"")</f>
        <v>Sunday</v>
      </c>
      <c r="C13" s="5">
        <f>IF(PeriodStart&lt;&gt;0,PeriodStart+2,"")</f>
        <v>42463</v>
      </c>
      <c r="D13" t="s">
        <v>10</v>
      </c>
      <c r="E13" s="7">
        <v>0.5</v>
      </c>
      <c r="F13"/>
      <c r="G13" s="37">
        <f>IF(WeeklyTimeSheet[Billable
Hours]&gt;0,IF(WeeklyTimeSheet[Billable
Hours]&lt;MinHours,MinHours*HourlyRate,(WeeklyTimeSheet[Billable
Hours])*HourlyRate),"")</f>
        <v>25</v>
      </c>
    </row>
    <row r="14" spans="2:7" s="3" customFormat="1" ht="18.75" customHeight="1">
      <c r="B14" t="str">
        <f>IF(PeriodStart&lt;&gt;0,TEXT(WEEKDAY(WeeklyTimeSheet[Date]),"dddd"),"")</f>
        <v>Monday</v>
      </c>
      <c r="C14" s="5">
        <f>IF(PeriodStart&lt;&gt;0,PeriodStart+3,"")</f>
        <v>42464</v>
      </c>
      <c r="D14" t="s">
        <v>10</v>
      </c>
      <c r="E14" s="7">
        <v>70</v>
      </c>
      <c r="F14">
        <v>5</v>
      </c>
      <c r="G14" s="37">
        <f>IF(WeeklyTimeSheet[Billable
Hours]&gt;0,IF(WeeklyTimeSheet[Billable
Hours]&lt;MinHours,MinHours*HourlyRate,(WeeklyTimeSheet[Billable
Hours])*HourlyRate),"")</f>
        <v>3500</v>
      </c>
    </row>
    <row r="15" spans="2:7" s="3" customFormat="1" ht="18.75" customHeight="1">
      <c r="B15" t="str">
        <f>IF(PeriodStart&lt;&gt;0,TEXT(WEEKDAY(WeeklyTimeSheet[Date]),"dddd"),"")</f>
        <v>Tuesday</v>
      </c>
      <c r="C15" s="5">
        <f>IF(PeriodStart&lt;&gt;0,PeriodStart+4,"")</f>
        <v>42465</v>
      </c>
      <c r="D15" t="s">
        <v>10</v>
      </c>
      <c r="E15" s="7">
        <v>80</v>
      </c>
      <c r="F15"/>
      <c r="G15" s="37">
        <f>IF(WeeklyTimeSheet[Billable
Hours]&gt;0,IF(WeeklyTimeSheet[Billable
Hours]&lt;MinHours,MinHours*HourlyRate,(WeeklyTimeSheet[Billable
Hours])*HourlyRate),"")</f>
        <v>4000</v>
      </c>
    </row>
    <row r="16" spans="2:7" s="3" customFormat="1" ht="18.75" customHeight="1">
      <c r="B16" t="str">
        <f>IF(PeriodStart&lt;&gt;0,TEXT(WEEKDAY(WeeklyTimeSheet[Date]),"dddd"),"")</f>
        <v>Wednesday</v>
      </c>
      <c r="C16" s="5">
        <f>IF(PeriodStart&lt;&gt;0,PeriodStart+5,"")</f>
        <v>42466</v>
      </c>
      <c r="D16" t="s">
        <v>7</v>
      </c>
      <c r="E16" s="7">
        <v>65</v>
      </c>
      <c r="F16"/>
      <c r="G16" s="37">
        <f>IF(WeeklyTimeSheet[Billable
Hours]&gt;0,IF(WeeklyTimeSheet[Billable
Hours]&lt;MinHours,MinHours*HourlyRate,(WeeklyTimeSheet[Billable
Hours])*HourlyRate),"")</f>
        <v>3250</v>
      </c>
    </row>
    <row r="17" spans="2:16" s="3" customFormat="1" ht="18.75" customHeight="1">
      <c r="B17" t="str">
        <f>IF(PeriodStart&lt;&gt;0,TEXT(WEEKDAY(WeeklyTimeSheet[Date]),"dddd"),"")</f>
        <v>Thursday</v>
      </c>
      <c r="C17" s="5">
        <f>IF(PeriodStart&lt;&gt;0,PeriodStart+6,"")</f>
        <v>42467</v>
      </c>
      <c r="D17" t="s">
        <v>7</v>
      </c>
      <c r="E17" s="7">
        <v>50</v>
      </c>
      <c r="F17"/>
      <c r="G17" s="37">
        <f>IF(WeeklyTimeSheet[Billable
Hours]&gt;0,IF(WeeklyTimeSheet[Billable
Hours]&lt;MinHours,MinHours*HourlyRate,(WeeklyTimeSheet[Billable
Hours])*HourlyRate),"")</f>
        <v>2500</v>
      </c>
    </row>
    <row r="18" spans="2:16" customFormat="1" ht="27" customHeight="1">
      <c r="B18" t="s">
        <v>1</v>
      </c>
      <c r="C18" s="4"/>
      <c r="G18" s="37">
        <f>SUBTOTAL(109,WeeklyTimeSheet[Total])</f>
        <v>13300</v>
      </c>
    </row>
    <row r="19" spans="2:16" customFormat="1" ht="48" customHeight="1">
      <c r="B19" s="21"/>
      <c r="C19" s="21"/>
      <c r="D19" s="21"/>
      <c r="E19" s="21"/>
      <c r="G19" s="22"/>
    </row>
    <row r="20" spans="2:16" customFormat="1">
      <c r="B20" s="23" t="s">
        <v>17</v>
      </c>
      <c r="C20" s="23"/>
      <c r="D20" s="23"/>
      <c r="E20" s="23"/>
      <c r="F20" s="4"/>
      <c r="G20" s="24" t="s">
        <v>2</v>
      </c>
    </row>
    <row r="21" spans="2:16" customFormat="1" ht="48" customHeight="1">
      <c r="B21" s="21"/>
      <c r="C21" s="21"/>
      <c r="D21" s="21"/>
      <c r="E21" s="21"/>
      <c r="F21" s="9"/>
      <c r="G21" s="22"/>
    </row>
    <row r="22" spans="2:16" customFormat="1">
      <c r="B22" s="23" t="s">
        <v>18</v>
      </c>
      <c r="C22" s="23"/>
      <c r="D22" s="23"/>
      <c r="E22" s="23"/>
      <c r="F22" s="4"/>
      <c r="G22" s="24" t="s">
        <v>2</v>
      </c>
    </row>
    <row r="23" spans="2:16" customFormat="1"/>
    <row r="24" spans="2:16" customFormat="1"/>
    <row r="25" spans="2:16" customFormat="1"/>
    <row r="26" spans="2:16" customFormat="1"/>
    <row r="27" spans="2:16" customFormat="1"/>
    <row r="28" spans="2:16" customFormat="1">
      <c r="P28" t="s">
        <v>28</v>
      </c>
    </row>
    <row r="29" spans="2:16" customFormat="1"/>
    <row r="30" spans="2:16" customFormat="1"/>
    <row r="31" spans="2:16" customFormat="1"/>
    <row r="32" spans="2:16"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spans="2:7" customFormat="1"/>
    <row r="98" spans="2:7" customFormat="1"/>
    <row r="99" spans="2:7" customFormat="1"/>
    <row r="100" spans="2:7" customFormat="1"/>
    <row r="101" spans="2:7" customFormat="1"/>
    <row r="102" spans="2:7" customFormat="1"/>
    <row r="103" spans="2:7" customFormat="1"/>
    <row r="104" spans="2:7" customFormat="1"/>
    <row r="105" spans="2:7">
      <c r="B105"/>
      <c r="C105"/>
      <c r="D105"/>
      <c r="E105"/>
      <c r="F105"/>
      <c r="G105"/>
    </row>
    <row r="106" spans="2:7">
      <c r="B106"/>
      <c r="C106"/>
      <c r="D106"/>
      <c r="E106"/>
      <c r="F106"/>
      <c r="G106"/>
    </row>
    <row r="107" spans="2:7">
      <c r="B107"/>
      <c r="C107"/>
      <c r="D107"/>
      <c r="E107"/>
      <c r="F107"/>
      <c r="G107"/>
    </row>
    <row r="108" spans="2:7">
      <c r="B108"/>
      <c r="C108"/>
      <c r="D108"/>
      <c r="E108"/>
      <c r="F108"/>
      <c r="G108"/>
    </row>
    <row r="109" spans="2:7">
      <c r="B109"/>
      <c r="C109"/>
      <c r="D109"/>
      <c r="E109"/>
      <c r="F109"/>
      <c r="G109"/>
    </row>
    <row r="110" spans="2:7">
      <c r="B110"/>
      <c r="C110"/>
      <c r="D110"/>
      <c r="E110"/>
      <c r="F110"/>
      <c r="G110"/>
    </row>
    <row r="111" spans="2:7">
      <c r="B111"/>
      <c r="C111"/>
      <c r="D111"/>
      <c r="E111"/>
      <c r="F111"/>
      <c r="G111"/>
    </row>
    <row r="112" spans="2:7">
      <c r="B112"/>
      <c r="C112"/>
      <c r="D112"/>
      <c r="E112"/>
      <c r="F112"/>
      <c r="G112"/>
    </row>
    <row r="113" spans="2:7">
      <c r="B113"/>
      <c r="C113"/>
      <c r="D113"/>
      <c r="E113"/>
      <c r="F113"/>
      <c r="G113"/>
    </row>
    <row r="114" spans="2:7">
      <c r="B114"/>
      <c r="C114"/>
      <c r="D114"/>
      <c r="E114"/>
      <c r="F114"/>
      <c r="G114"/>
    </row>
  </sheetData>
  <mergeCells count="3">
    <mergeCell ref="B3:G3"/>
    <mergeCell ref="B1:G1"/>
    <mergeCell ref="B2:G2"/>
  </mergeCells>
  <phoneticPr fontId="0" type="noConversion"/>
  <dataValidations disablePrompts="1" count="2">
    <dataValidation type="list" allowBlank="1" showInputMessage="1" showErrorMessage="1" errorTitle="Invaild Selection" error="If you need to add a new Project Code to this list you can add new list items to the Project Code Lookup table on the worksheet named Lookup Lists." sqref="D11:D17">
      <formula1>ProjectList</formula1>
    </dataValidation>
    <dataValidation type="list" allowBlank="1" showInputMessage="1" showErrorMessage="1" error="If you need to add a new Client to this list you can add new list items to the Client Lookup table on the worksheet named Lookup Lists." sqref="C7">
      <formula1>ClientList</formula1>
    </dataValidation>
  </dataValidations>
  <printOptions horizontalCentered="1"/>
  <pageMargins left="0.5" right="0.5" top="0.75" bottom="0" header="0.5" footer="0"/>
  <headerFooter alignWithMargins="0"/>
  <ignoredErrors>
    <ignoredError sqref="B11:B12" calculatedColumn="1"/>
  </ignoredErrors>
  <tableParts count="2">
    <tablePart r:id="rId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B1:G121"/>
  <sheetViews>
    <sheetView showGridLines="0" showZeros="0" workbookViewId="0">
      <selection activeCell="E33" sqref="E33"/>
    </sheetView>
  </sheetViews>
  <sheetFormatPr baseColWidth="10" defaultColWidth="8.83203125" defaultRowHeight="15" x14ac:dyDescent="0"/>
  <cols>
    <col min="1" max="1" width="3.5" style="1" customWidth="1"/>
    <col min="2" max="2" width="17" style="1" customWidth="1"/>
    <col min="3" max="3" width="11.33203125" style="1" customWidth="1"/>
    <col min="4" max="4" width="22.1640625" style="1" customWidth="1"/>
    <col min="5" max="7" width="17.6640625" style="1" customWidth="1"/>
    <col min="8" max="16384" width="8.83203125" style="1"/>
  </cols>
  <sheetData>
    <row r="1" spans="2:7" ht="36" customHeight="1" thickBot="1">
      <c r="B1" s="39" t="s">
        <v>21</v>
      </c>
      <c r="C1" s="39"/>
      <c r="D1" s="39"/>
      <c r="E1" s="39"/>
      <c r="F1" s="39"/>
      <c r="G1" s="39"/>
    </row>
    <row r="2" spans="2:7" ht="31.5" customHeight="1" thickTop="1" thickBot="1">
      <c r="B2" s="40" t="s">
        <v>25</v>
      </c>
      <c r="C2" s="40"/>
      <c r="D2" s="40"/>
      <c r="E2" s="40"/>
      <c r="F2" s="40"/>
      <c r="G2" s="40"/>
    </row>
    <row r="3" spans="2:7" ht="25.5" customHeight="1" thickTop="1">
      <c r="B3" s="38" t="s">
        <v>16</v>
      </c>
      <c r="C3" s="38"/>
      <c r="D3" s="38"/>
      <c r="E3" s="38"/>
      <c r="F3" s="38"/>
      <c r="G3" s="38"/>
    </row>
    <row r="4" spans="2:7" ht="17" customHeight="1">
      <c r="B4" s="10" t="s">
        <v>4</v>
      </c>
      <c r="C4" s="25"/>
      <c r="D4" s="6"/>
      <c r="E4" s="2"/>
      <c r="F4"/>
      <c r="G4"/>
    </row>
    <row r="5" spans="2:7" ht="17" customHeight="1">
      <c r="B5" s="10" t="s">
        <v>5</v>
      </c>
      <c r="D5" s="8"/>
      <c r="E5" s="2"/>
      <c r="F5" s="12" t="s">
        <v>24</v>
      </c>
      <c r="G5" s="13">
        <v>42461</v>
      </c>
    </row>
    <row r="6" spans="2:7" ht="17" customHeight="1">
      <c r="B6" s="15" t="s">
        <v>6</v>
      </c>
      <c r="C6" s="26"/>
      <c r="D6" s="8"/>
      <c r="E6" s="2"/>
      <c r="F6" s="12" t="s">
        <v>14</v>
      </c>
      <c r="G6" s="16">
        <v>50</v>
      </c>
    </row>
    <row r="7" spans="2:7">
      <c r="B7" s="10" t="s">
        <v>3</v>
      </c>
      <c r="C7" s="27" t="s">
        <v>8</v>
      </c>
      <c r="D7" s="2"/>
      <c r="E7" s="2"/>
      <c r="F7" s="12" t="s">
        <v>15</v>
      </c>
      <c r="G7" s="14">
        <v>0.25</v>
      </c>
    </row>
    <row r="8" spans="2:7">
      <c r="D8"/>
      <c r="E8"/>
    </row>
    <row r="9" spans="2:7">
      <c r="D9"/>
      <c r="E9"/>
    </row>
    <row r="10" spans="2:7" s="3" customFormat="1" ht="30">
      <c r="B10" s="33" t="s">
        <v>0</v>
      </c>
      <c r="C10" s="34" t="s">
        <v>2</v>
      </c>
      <c r="D10" s="33" t="s">
        <v>12</v>
      </c>
      <c r="E10" s="34" t="s">
        <v>27</v>
      </c>
      <c r="F10" s="34" t="s">
        <v>26</v>
      </c>
      <c r="G10" s="34" t="s">
        <v>1</v>
      </c>
    </row>
    <row r="11" spans="2:7" s="3" customFormat="1" ht="23.25" customHeight="1">
      <c r="B11" s="17" t="str">
        <f>IF(PeriodStart&lt;&gt;0,TEXT(WEEKDAY(BiWeeklyTimeSheet[Date]),"dddd"),"")</f>
        <v>Friday</v>
      </c>
      <c r="C11" s="13">
        <f>IF(PeriodStart&lt;&gt;0,PeriodStart,"")</f>
        <v>42461</v>
      </c>
      <c r="D11" s="17" t="s">
        <v>7</v>
      </c>
      <c r="E11" s="18">
        <v>0.2</v>
      </c>
      <c r="F11" s="18"/>
      <c r="G11" s="35">
        <f>IF(BiWeeklyTimeSheet[Billable
Hours]&gt;0,IF(BiWeeklyTimeSheet[Billable
Hours]&lt;MinHours,MinHours*HourlyRate,(BiWeeklyTimeSheet[Billable
Hours])*HourlyRate),"")</f>
        <v>12.5</v>
      </c>
    </row>
    <row r="12" spans="2:7" s="3" customFormat="1" ht="23.25" customHeight="1">
      <c r="B12" s="17" t="str">
        <f>IF(PeriodStart&lt;&gt;0,TEXT(WEEKDAY(BiWeeklyTimeSheet[Date]),"dddd"),"")</f>
        <v>Saturday</v>
      </c>
      <c r="C12" s="13">
        <f>IF(PeriodStart&lt;&gt;0,PeriodStart+1,"")</f>
        <v>42462</v>
      </c>
      <c r="D12" s="17" t="s">
        <v>7</v>
      </c>
      <c r="E12" s="18">
        <v>0.25</v>
      </c>
      <c r="F12" s="18"/>
      <c r="G12" s="35">
        <f>IF(BiWeeklyTimeSheet[Billable
Hours]&gt;0,IF(BiWeeklyTimeSheet[Billable
Hours]&lt;MinHours,MinHours*HourlyRate,(BiWeeklyTimeSheet[Billable
Hours])*HourlyRate),"")</f>
        <v>12.5</v>
      </c>
    </row>
    <row r="13" spans="2:7" s="3" customFormat="1" ht="23.25" customHeight="1">
      <c r="B13" s="17" t="str">
        <f>IF(PeriodStart&lt;&gt;0,TEXT(WEEKDAY(BiWeeklyTimeSheet[Date]),"dddd"),"")</f>
        <v>Sunday</v>
      </c>
      <c r="C13" s="13">
        <f>IF(PeriodStart&lt;&gt;0,PeriodStart+2,"")</f>
        <v>42463</v>
      </c>
      <c r="D13" s="17" t="s">
        <v>10</v>
      </c>
      <c r="E13" s="18">
        <v>0.5</v>
      </c>
      <c r="F13" s="18"/>
      <c r="G13" s="35">
        <f>IF(BiWeeklyTimeSheet[Billable
Hours]&gt;0,IF(BiWeeklyTimeSheet[Billable
Hours]&lt;MinHours,MinHours*HourlyRate,(BiWeeklyTimeSheet[Billable
Hours])*HourlyRate),"")</f>
        <v>25</v>
      </c>
    </row>
    <row r="14" spans="2:7" s="3" customFormat="1" ht="23.25" customHeight="1">
      <c r="B14" s="17" t="str">
        <f>IF(PeriodStart&lt;&gt;0,TEXT(WEEKDAY(BiWeeklyTimeSheet[Date]),"dddd"),"")</f>
        <v>Monday</v>
      </c>
      <c r="C14" s="13">
        <f>IF(PeriodStart&lt;&gt;0,PeriodStart+3,"")</f>
        <v>42464</v>
      </c>
      <c r="D14" s="17" t="s">
        <v>10</v>
      </c>
      <c r="E14" s="18">
        <v>70</v>
      </c>
      <c r="F14" s="18">
        <v>5</v>
      </c>
      <c r="G14" s="35">
        <f>IF(BiWeeklyTimeSheet[Billable
Hours]&gt;0,IF(BiWeeklyTimeSheet[Billable
Hours]&lt;MinHours,MinHours*HourlyRate,(BiWeeklyTimeSheet[Billable
Hours])*HourlyRate),"")</f>
        <v>3500</v>
      </c>
    </row>
    <row r="15" spans="2:7" s="3" customFormat="1" ht="23.25" customHeight="1">
      <c r="B15" s="17" t="str">
        <f>IF(PeriodStart&lt;&gt;0,TEXT(WEEKDAY(BiWeeklyTimeSheet[Date]),"dddd"),"")</f>
        <v>Tuesday</v>
      </c>
      <c r="C15" s="13">
        <f>IF(PeriodStart&lt;&gt;0,PeriodStart+4,"")</f>
        <v>42465</v>
      </c>
      <c r="D15" s="17" t="s">
        <v>10</v>
      </c>
      <c r="E15" s="18">
        <v>80</v>
      </c>
      <c r="F15" s="18"/>
      <c r="G15" s="35">
        <f>IF(BiWeeklyTimeSheet[Billable
Hours]&gt;0,IF(BiWeeklyTimeSheet[Billable
Hours]&lt;MinHours,MinHours*HourlyRate,(BiWeeklyTimeSheet[Billable
Hours])*HourlyRate),"")</f>
        <v>4000</v>
      </c>
    </row>
    <row r="16" spans="2:7" s="3" customFormat="1" ht="23.25" customHeight="1">
      <c r="B16" s="17" t="str">
        <f>IF(PeriodStart&lt;&gt;0,TEXT(WEEKDAY(BiWeeklyTimeSheet[Date]),"dddd"),"")</f>
        <v>Wednesday</v>
      </c>
      <c r="C16" s="13">
        <f>IF(PeriodStart&lt;&gt;0,PeriodStart+5,"")</f>
        <v>42466</v>
      </c>
      <c r="D16" s="17" t="s">
        <v>7</v>
      </c>
      <c r="E16" s="18">
        <v>65</v>
      </c>
      <c r="F16" s="18"/>
      <c r="G16" s="35">
        <f>IF(BiWeeklyTimeSheet[Billable
Hours]&gt;0,IF(BiWeeklyTimeSheet[Billable
Hours]&lt;MinHours,MinHours*HourlyRate,(BiWeeklyTimeSheet[Billable
Hours])*HourlyRate),"")</f>
        <v>3250</v>
      </c>
    </row>
    <row r="17" spans="2:7" s="3" customFormat="1" ht="23.25" customHeight="1">
      <c r="B17" s="17" t="str">
        <f>IF(PeriodStart&lt;&gt;0,TEXT(WEEKDAY(BiWeeklyTimeSheet[Date]),"dddd"),"")</f>
        <v>Thursday</v>
      </c>
      <c r="C17" s="13">
        <f>IF(PeriodStart&lt;&gt;0,PeriodStart+6,"")</f>
        <v>42467</v>
      </c>
      <c r="D17" s="17" t="s">
        <v>7</v>
      </c>
      <c r="E17" s="18">
        <v>50</v>
      </c>
      <c r="F17" s="18"/>
      <c r="G17" s="35">
        <f>IF(BiWeeklyTimeSheet[Billable
Hours]&gt;0,IF(BiWeeklyTimeSheet[Billable
Hours]&lt;MinHours,MinHours*HourlyRate,(BiWeeklyTimeSheet[Billable
Hours])*HourlyRate),"")</f>
        <v>2500</v>
      </c>
    </row>
    <row r="18" spans="2:7" s="3" customFormat="1" ht="23.25" customHeight="1">
      <c r="B18" s="17" t="str">
        <f>IF(PeriodStart&lt;&gt;0,TEXT(WEEKDAY(BiWeeklyTimeSheet[Date]),"dddd"),"")</f>
        <v>Friday</v>
      </c>
      <c r="C18" s="13">
        <f>IF(PeriodStart&lt;&gt;0,PeriodStart+7,"")</f>
        <v>42468</v>
      </c>
      <c r="D18" s="17"/>
      <c r="E18" s="18"/>
      <c r="F18" s="18"/>
      <c r="G18" s="35" t="str">
        <f>IF(BiWeeklyTimeSheet[Billable
Hours]&gt;0,IF(BiWeeklyTimeSheet[Billable
Hours]&lt;MinHours,MinHours*HourlyRate,(BiWeeklyTimeSheet[Billable
Hours])*HourlyRate),"")</f>
        <v/>
      </c>
    </row>
    <row r="19" spans="2:7" customFormat="1" ht="18.75" customHeight="1">
      <c r="B19" s="17" t="str">
        <f>IF(PeriodStart&lt;&gt;0,TEXT(WEEKDAY(BiWeeklyTimeSheet[Date]),"dddd"),"")</f>
        <v>Saturday</v>
      </c>
      <c r="C19" s="13">
        <f>IF(PeriodStart&lt;&gt;0,PeriodStart+8,"")</f>
        <v>42469</v>
      </c>
      <c r="D19" s="17"/>
      <c r="E19" s="18"/>
      <c r="F19" s="18"/>
      <c r="G19" s="35" t="str">
        <f>IF(BiWeeklyTimeSheet[Billable
Hours]&gt;0,IF(BiWeeklyTimeSheet[Billable
Hours]&lt;MinHours,MinHours*HourlyRate,(BiWeeklyTimeSheet[Billable
Hours])*HourlyRate),"")</f>
        <v/>
      </c>
    </row>
    <row r="20" spans="2:7" customFormat="1" ht="18.75" customHeight="1">
      <c r="B20" s="17" t="str">
        <f>IF(PeriodStart&lt;&gt;0,TEXT(WEEKDAY(BiWeeklyTimeSheet[Date]),"dddd"),"")</f>
        <v>Sunday</v>
      </c>
      <c r="C20" s="13">
        <f>IF(PeriodStart&lt;&gt;0,PeriodStart+9,"")</f>
        <v>42470</v>
      </c>
      <c r="D20" s="17"/>
      <c r="E20" s="18"/>
      <c r="F20" s="18"/>
      <c r="G20" s="35" t="str">
        <f>IF(BiWeeklyTimeSheet[Billable
Hours]&gt;0,IF(BiWeeklyTimeSheet[Billable
Hours]&lt;MinHours,MinHours*HourlyRate,(BiWeeklyTimeSheet[Billable
Hours])*HourlyRate),"")</f>
        <v/>
      </c>
    </row>
    <row r="21" spans="2:7" customFormat="1" ht="18.75" customHeight="1">
      <c r="B21" s="17" t="str">
        <f>IF(PeriodStart&lt;&gt;0,TEXT(WEEKDAY(BiWeeklyTimeSheet[Date]),"dddd"),"")</f>
        <v>Monday</v>
      </c>
      <c r="C21" s="13">
        <f>IF(PeriodStart&lt;&gt;0,PeriodStart+10,"")</f>
        <v>42471</v>
      </c>
      <c r="D21" s="17"/>
      <c r="E21" s="18"/>
      <c r="F21" s="18"/>
      <c r="G21" s="35" t="str">
        <f>IF(BiWeeklyTimeSheet[Billable
Hours]&gt;0,IF(BiWeeklyTimeSheet[Billable
Hours]&lt;MinHours,MinHours*HourlyRate,(BiWeeklyTimeSheet[Billable
Hours])*HourlyRate),"")</f>
        <v/>
      </c>
    </row>
    <row r="22" spans="2:7" customFormat="1" ht="18.75" customHeight="1">
      <c r="B22" s="17" t="str">
        <f>IF(PeriodStart&lt;&gt;0,TEXT(WEEKDAY(BiWeeklyTimeSheet[Date]),"dddd"),"")</f>
        <v>Tuesday</v>
      </c>
      <c r="C22" s="13">
        <f>IF(PeriodStart&lt;&gt;0,PeriodStart+11,"")</f>
        <v>42472</v>
      </c>
      <c r="D22" s="17"/>
      <c r="E22" s="18"/>
      <c r="F22" s="18"/>
      <c r="G22" s="35" t="str">
        <f>IF(BiWeeklyTimeSheet[Billable
Hours]&gt;0,IF(BiWeeklyTimeSheet[Billable
Hours]&lt;MinHours,MinHours*HourlyRate,(BiWeeklyTimeSheet[Billable
Hours])*HourlyRate),"")</f>
        <v/>
      </c>
    </row>
    <row r="23" spans="2:7" customFormat="1" ht="18.75" customHeight="1">
      <c r="B23" s="17" t="str">
        <f>IF(PeriodStart&lt;&gt;0,TEXT(WEEKDAY(BiWeeklyTimeSheet[Date]),"dddd"),"")</f>
        <v>Wednesday</v>
      </c>
      <c r="C23" s="13">
        <f>IF(PeriodStart&lt;&gt;0,PeriodStart+12,"")</f>
        <v>42473</v>
      </c>
      <c r="D23" s="17"/>
      <c r="E23" s="18"/>
      <c r="F23" s="18"/>
      <c r="G23" s="35" t="str">
        <f>IF(BiWeeklyTimeSheet[Billable
Hours]&gt;0,IF(BiWeeklyTimeSheet[Billable
Hours]&lt;MinHours,MinHours*HourlyRate,(BiWeeklyTimeSheet[Billable
Hours])*HourlyRate),"")</f>
        <v/>
      </c>
    </row>
    <row r="24" spans="2:7" customFormat="1" ht="18.75" customHeight="1">
      <c r="B24" s="17" t="str">
        <f>IF(PeriodStart&lt;&gt;0,TEXT(WEEKDAY(BiWeeklyTimeSheet[Date]),"dddd"),"")</f>
        <v>Thursday</v>
      </c>
      <c r="C24" s="13">
        <f>IF(PeriodStart&lt;&gt;0,PeriodStart+13,"")</f>
        <v>42474</v>
      </c>
      <c r="D24" s="17"/>
      <c r="E24" s="18"/>
      <c r="F24" s="18"/>
      <c r="G24" s="35" t="str">
        <f>IF(BiWeeklyTimeSheet[Billable
Hours]&gt;0,IF(BiWeeklyTimeSheet[Billable
Hours]&lt;MinHours,MinHours*HourlyRate,(BiWeeklyTimeSheet[Billable
Hours])*HourlyRate),"")</f>
        <v/>
      </c>
    </row>
    <row r="25" spans="2:7" customFormat="1" ht="27" customHeight="1">
      <c r="B25" s="17" t="s">
        <v>1</v>
      </c>
      <c r="C25" s="14"/>
      <c r="D25" s="17"/>
      <c r="E25" s="17"/>
      <c r="F25" s="17"/>
      <c r="G25" s="19">
        <f>SUBTOTAL(109,BiWeeklyTimeSheet[Total])</f>
        <v>13300</v>
      </c>
    </row>
    <row r="26" spans="2:7" customFormat="1" ht="48" customHeight="1">
      <c r="B26" s="9"/>
      <c r="C26" s="9"/>
      <c r="D26" s="9"/>
      <c r="E26" s="9"/>
      <c r="G26" s="28"/>
    </row>
    <row r="27" spans="2:7" customFormat="1">
      <c r="B27" s="23" t="s">
        <v>17</v>
      </c>
      <c r="C27" s="23"/>
      <c r="D27" s="23"/>
      <c r="E27" s="23"/>
      <c r="F27" s="4"/>
      <c r="G27" s="29" t="s">
        <v>2</v>
      </c>
    </row>
    <row r="28" spans="2:7" customFormat="1" ht="48" customHeight="1">
      <c r="B28" s="9"/>
      <c r="C28" s="9"/>
      <c r="D28" s="9"/>
      <c r="E28" s="9"/>
      <c r="F28" s="9"/>
      <c r="G28" s="28"/>
    </row>
    <row r="29" spans="2:7" customFormat="1">
      <c r="B29" s="23" t="s">
        <v>18</v>
      </c>
      <c r="C29" s="23"/>
      <c r="D29" s="23"/>
      <c r="E29" s="23"/>
      <c r="F29" s="4"/>
      <c r="G29" s="29" t="s">
        <v>2</v>
      </c>
    </row>
    <row r="30" spans="2:7" customFormat="1"/>
    <row r="31" spans="2:7" customFormat="1"/>
    <row r="32" spans="2:7"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spans="2:7" customFormat="1"/>
    <row r="98" spans="2:7" customFormat="1"/>
    <row r="99" spans="2:7" customFormat="1"/>
    <row r="100" spans="2:7" customFormat="1"/>
    <row r="101" spans="2:7" customFormat="1"/>
    <row r="102" spans="2:7" customFormat="1"/>
    <row r="103" spans="2:7" customFormat="1"/>
    <row r="104" spans="2:7" customFormat="1"/>
    <row r="105" spans="2:7" customFormat="1"/>
    <row r="106" spans="2:7" customFormat="1"/>
    <row r="107" spans="2:7" customFormat="1"/>
    <row r="108" spans="2:7" customFormat="1"/>
    <row r="109" spans="2:7" customFormat="1"/>
    <row r="110" spans="2:7" customFormat="1"/>
    <row r="111" spans="2:7" customFormat="1"/>
    <row r="112" spans="2:7">
      <c r="B112"/>
      <c r="C112"/>
      <c r="D112"/>
      <c r="E112"/>
      <c r="F112"/>
      <c r="G112"/>
    </row>
    <row r="113" spans="2:7">
      <c r="B113"/>
      <c r="C113"/>
      <c r="D113"/>
      <c r="E113"/>
      <c r="F113"/>
      <c r="G113"/>
    </row>
    <row r="114" spans="2:7">
      <c r="B114"/>
      <c r="C114"/>
      <c r="D114"/>
      <c r="E114"/>
      <c r="F114"/>
      <c r="G114"/>
    </row>
    <row r="115" spans="2:7">
      <c r="B115"/>
      <c r="C115"/>
      <c r="D115"/>
      <c r="E115"/>
      <c r="F115"/>
      <c r="G115"/>
    </row>
    <row r="116" spans="2:7">
      <c r="B116"/>
      <c r="C116"/>
      <c r="D116"/>
      <c r="E116"/>
      <c r="F116"/>
      <c r="G116"/>
    </row>
    <row r="117" spans="2:7">
      <c r="B117"/>
      <c r="C117"/>
      <c r="D117"/>
      <c r="E117"/>
      <c r="F117"/>
      <c r="G117"/>
    </row>
    <row r="118" spans="2:7">
      <c r="B118"/>
      <c r="C118"/>
      <c r="D118"/>
      <c r="E118"/>
      <c r="F118"/>
      <c r="G118"/>
    </row>
    <row r="119" spans="2:7">
      <c r="B119"/>
      <c r="C119"/>
      <c r="D119"/>
      <c r="E119"/>
      <c r="F119"/>
      <c r="G119"/>
    </row>
    <row r="120" spans="2:7">
      <c r="B120"/>
      <c r="C120"/>
      <c r="D120"/>
      <c r="E120"/>
      <c r="F120"/>
      <c r="G120"/>
    </row>
    <row r="121" spans="2:7">
      <c r="B121"/>
      <c r="C121"/>
      <c r="D121"/>
      <c r="E121"/>
      <c r="F121"/>
      <c r="G121"/>
    </row>
  </sheetData>
  <mergeCells count="3">
    <mergeCell ref="B1:G1"/>
    <mergeCell ref="B2:G2"/>
    <mergeCell ref="B3:G3"/>
  </mergeCells>
  <dataValidations count="2">
    <dataValidation type="list" allowBlank="1" showInputMessage="1" showErrorMessage="1" error="If you need to add a new Client to this list you can add new list items to the Client Lookup table on the worksheet named Lookup Lists." sqref="C7">
      <formula1>ClientList</formula1>
    </dataValidation>
    <dataValidation type="list" allowBlank="1" showInputMessage="1" showErrorMessage="1" errorTitle="Invaild Selection" error="If you need to add a new Project Code to this list you can add new list items to the Project Code Lookup table on the worksheet named Lookup Lists." sqref="D11:D24">
      <formula1>ProjectList</formula1>
    </dataValidation>
  </dataValidations>
  <printOptions horizontalCentered="1"/>
  <pageMargins left="0.5" right="0.5" top="0.75" bottom="0" header="0.5" footer="0"/>
  <headerFooter alignWithMargins="0"/>
  <tableParts count="2">
    <tablePart r:id="rId1"/>
    <tablePart r:id="rId2"/>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B1:G137"/>
  <sheetViews>
    <sheetView showGridLines="0" showZeros="0" workbookViewId="0">
      <selection activeCell="B2" sqref="B2:G2"/>
    </sheetView>
  </sheetViews>
  <sheetFormatPr baseColWidth="10" defaultColWidth="8.83203125" defaultRowHeight="15" x14ac:dyDescent="0"/>
  <cols>
    <col min="1" max="1" width="3.5" style="1" customWidth="1"/>
    <col min="2" max="2" width="17" style="1" customWidth="1"/>
    <col min="3" max="3" width="11.33203125" style="1" customWidth="1"/>
    <col min="4" max="4" width="22.1640625" style="1" customWidth="1"/>
    <col min="5" max="6" width="15.6640625" style="1" customWidth="1"/>
    <col min="7" max="7" width="19.33203125" style="1" customWidth="1"/>
    <col min="8" max="8" width="8.83203125" style="1" customWidth="1"/>
    <col min="9" max="16384" width="8.83203125" style="1"/>
  </cols>
  <sheetData>
    <row r="1" spans="2:7" ht="36" customHeight="1" thickBot="1">
      <c r="B1" s="39" t="s">
        <v>22</v>
      </c>
      <c r="C1" s="39"/>
      <c r="D1" s="39"/>
      <c r="E1" s="39"/>
      <c r="F1" s="39"/>
      <c r="G1" s="39"/>
    </row>
    <row r="2" spans="2:7" ht="31.5" customHeight="1" thickTop="1" thickBot="1">
      <c r="B2" s="40" t="s">
        <v>25</v>
      </c>
      <c r="C2" s="40"/>
      <c r="D2" s="40"/>
      <c r="E2" s="40"/>
      <c r="F2" s="40"/>
      <c r="G2" s="40"/>
    </row>
    <row r="3" spans="2:7" ht="25.5" customHeight="1" thickTop="1">
      <c r="B3" s="38" t="s">
        <v>16</v>
      </c>
      <c r="C3" s="38"/>
      <c r="D3" s="38"/>
      <c r="E3" s="38"/>
      <c r="F3" s="38"/>
      <c r="G3" s="38"/>
    </row>
    <row r="4" spans="2:7" ht="17" customHeight="1">
      <c r="B4" s="10" t="s">
        <v>4</v>
      </c>
      <c r="C4"/>
      <c r="D4" s="6"/>
      <c r="E4" s="2"/>
      <c r="F4"/>
      <c r="G4"/>
    </row>
    <row r="5" spans="2:7" ht="17" customHeight="1">
      <c r="B5" s="10" t="s">
        <v>5</v>
      </c>
      <c r="C5"/>
      <c r="D5" s="8"/>
      <c r="E5" s="2"/>
      <c r="F5" s="12" t="s">
        <v>23</v>
      </c>
      <c r="G5" s="13">
        <v>42461</v>
      </c>
    </row>
    <row r="6" spans="2:7" ht="17" customHeight="1">
      <c r="B6" s="15" t="s">
        <v>6</v>
      </c>
      <c r="C6"/>
      <c r="D6" s="8"/>
      <c r="E6" s="2"/>
      <c r="F6" s="12" t="s">
        <v>14</v>
      </c>
      <c r="G6" s="16">
        <v>50</v>
      </c>
    </row>
    <row r="7" spans="2:7">
      <c r="B7" s="10" t="s">
        <v>3</v>
      </c>
      <c r="C7" t="s">
        <v>8</v>
      </c>
      <c r="D7" s="2"/>
      <c r="E7" s="2"/>
      <c r="F7" s="12" t="s">
        <v>15</v>
      </c>
      <c r="G7" s="14">
        <v>0.25</v>
      </c>
    </row>
    <row r="8" spans="2:7">
      <c r="D8"/>
      <c r="E8"/>
    </row>
    <row r="9" spans="2:7">
      <c r="D9"/>
      <c r="E9"/>
    </row>
    <row r="10" spans="2:7" s="3" customFormat="1" ht="30">
      <c r="B10" s="33" t="s">
        <v>0</v>
      </c>
      <c r="C10" s="34" t="s">
        <v>2</v>
      </c>
      <c r="D10" s="33" t="s">
        <v>12</v>
      </c>
      <c r="E10" s="34" t="s">
        <v>27</v>
      </c>
      <c r="F10" s="34" t="s">
        <v>26</v>
      </c>
      <c r="G10" s="34" t="s">
        <v>1</v>
      </c>
    </row>
    <row r="11" spans="2:7" s="3" customFormat="1" ht="23.25" customHeight="1">
      <c r="B11" s="17" t="str">
        <f>IF(AND(PeriodStart&lt;&gt;0,MonthlyTimeSheet[[#This Row],[Date]]&lt;&gt;""),TEXT(WEEKDAY(MonthlyTimeSheet[Date]),"dddd"),"")</f>
        <v>Friday</v>
      </c>
      <c r="C11" s="13">
        <f>IF(PeriodStart&lt;&gt;0,PeriodStart,"")</f>
        <v>42461</v>
      </c>
      <c r="D11" s="17" t="s">
        <v>7</v>
      </c>
      <c r="E11" s="18">
        <v>0.2</v>
      </c>
      <c r="F11" s="17"/>
      <c r="G11" s="19">
        <f>IF(MonthlyTimeSheet[Billable
Hours]&gt;0,IF(MonthlyTimeSheet[Billable
Hours]&lt;MinHours,MinHours*HourlyRate,(MonthlyTimeSheet[Billable
Hours])*HourlyRate),"")</f>
        <v>12.5</v>
      </c>
    </row>
    <row r="12" spans="2:7" s="3" customFormat="1" ht="23.25" customHeight="1">
      <c r="B12" s="17" t="str">
        <f>IF(AND(PeriodStart&lt;&gt;0,MonthlyTimeSheet[[#This Row],[Date]]&lt;&gt;""),TEXT(WEEKDAY(MonthlyTimeSheet[Date]),"dddd"),"")</f>
        <v>Saturday</v>
      </c>
      <c r="C12" s="13">
        <f>IF(PeriodStart&lt;&gt;0,PeriodStart+1,"")</f>
        <v>42462</v>
      </c>
      <c r="D12" s="17" t="s">
        <v>7</v>
      </c>
      <c r="E12" s="18">
        <v>0.25</v>
      </c>
      <c r="F12" s="17"/>
      <c r="G12" s="20">
        <f>IF(MonthlyTimeSheet[Billable
Hours]&gt;0,IF(MonthlyTimeSheet[Billable
Hours]&lt;MinHours,MinHours*HourlyRate,(MonthlyTimeSheet[Billable
Hours])*HourlyRate),"")</f>
        <v>12.5</v>
      </c>
    </row>
    <row r="13" spans="2:7" s="3" customFormat="1" ht="23.25" customHeight="1">
      <c r="B13" s="17" t="str">
        <f>IF(AND(PeriodStart&lt;&gt;0,MonthlyTimeSheet[[#This Row],[Date]]&lt;&gt;""),TEXT(WEEKDAY(MonthlyTimeSheet[Date]),"dddd"),"")</f>
        <v>Sunday</v>
      </c>
      <c r="C13" s="13">
        <f>IF(PeriodStart&lt;&gt;0,PeriodStart+2,"")</f>
        <v>42463</v>
      </c>
      <c r="D13" s="17" t="s">
        <v>10</v>
      </c>
      <c r="E13" s="18">
        <v>0.5</v>
      </c>
      <c r="F13" s="17"/>
      <c r="G13" s="20">
        <f>IF(MonthlyTimeSheet[Billable
Hours]&gt;0,IF(MonthlyTimeSheet[Billable
Hours]&lt;MinHours,MinHours*HourlyRate,(MonthlyTimeSheet[Billable
Hours])*HourlyRate),"")</f>
        <v>25</v>
      </c>
    </row>
    <row r="14" spans="2:7" s="3" customFormat="1" ht="23.25" customHeight="1">
      <c r="B14" s="17" t="str">
        <f>IF(AND(PeriodStart&lt;&gt;0,MonthlyTimeSheet[[#This Row],[Date]]&lt;&gt;""),TEXT(WEEKDAY(MonthlyTimeSheet[Date]),"dddd"),"")</f>
        <v>Monday</v>
      </c>
      <c r="C14" s="13">
        <f>IF(PeriodStart&lt;&gt;0,PeriodStart+3,"")</f>
        <v>42464</v>
      </c>
      <c r="D14" s="17" t="s">
        <v>10</v>
      </c>
      <c r="E14" s="18">
        <v>70</v>
      </c>
      <c r="F14" s="17">
        <v>5</v>
      </c>
      <c r="G14" s="20">
        <f>IF(MonthlyTimeSheet[Billable
Hours]&gt;0,IF(MonthlyTimeSheet[Billable
Hours]&lt;MinHours,MinHours*HourlyRate,(MonthlyTimeSheet[Billable
Hours])*HourlyRate),"")</f>
        <v>3500</v>
      </c>
    </row>
    <row r="15" spans="2:7" s="3" customFormat="1" ht="23.25" customHeight="1">
      <c r="B15" s="17" t="str">
        <f>IF(AND(PeriodStart&lt;&gt;0,MonthlyTimeSheet[[#This Row],[Date]]&lt;&gt;""),TEXT(WEEKDAY(MonthlyTimeSheet[Date]),"dddd"),"")</f>
        <v>Tuesday</v>
      </c>
      <c r="C15" s="13">
        <f>IF(PeriodStart&lt;&gt;0,PeriodStart+4,"")</f>
        <v>42465</v>
      </c>
      <c r="D15" s="17" t="s">
        <v>10</v>
      </c>
      <c r="E15" s="18">
        <v>80</v>
      </c>
      <c r="F15" s="17"/>
      <c r="G15" s="20">
        <f>IF(MonthlyTimeSheet[Billable
Hours]&gt;0,IF(MonthlyTimeSheet[Billable
Hours]&lt;MinHours,MinHours*HourlyRate,(MonthlyTimeSheet[Billable
Hours])*HourlyRate),"")</f>
        <v>4000</v>
      </c>
    </row>
    <row r="16" spans="2:7" s="3" customFormat="1" ht="23.25" customHeight="1">
      <c r="B16" s="17" t="str">
        <f>IF(AND(PeriodStart&lt;&gt;0,MonthlyTimeSheet[[#This Row],[Date]]&lt;&gt;""),TEXT(WEEKDAY(MonthlyTimeSheet[Date]),"dddd"),"")</f>
        <v>Wednesday</v>
      </c>
      <c r="C16" s="13">
        <f>IF(PeriodStart&lt;&gt;0,PeriodStart+5,"")</f>
        <v>42466</v>
      </c>
      <c r="D16" s="17" t="s">
        <v>7</v>
      </c>
      <c r="E16" s="18">
        <v>65</v>
      </c>
      <c r="F16" s="17"/>
      <c r="G16" s="20">
        <f>IF(MonthlyTimeSheet[Billable
Hours]&gt;0,IF(MonthlyTimeSheet[Billable
Hours]&lt;MinHours,MinHours*HourlyRate,(MonthlyTimeSheet[Billable
Hours])*HourlyRate),"")</f>
        <v>3250</v>
      </c>
    </row>
    <row r="17" spans="2:7" s="3" customFormat="1" ht="23.25" customHeight="1">
      <c r="B17" s="17" t="str">
        <f>IF(AND(PeriodStart&lt;&gt;0,MonthlyTimeSheet[[#This Row],[Date]]&lt;&gt;""),TEXT(WEEKDAY(MonthlyTimeSheet[Date]),"dddd"),"")</f>
        <v>Thursday</v>
      </c>
      <c r="C17" s="13">
        <f>IF(PeriodStart&lt;&gt;0,PeriodStart+6,"")</f>
        <v>42467</v>
      </c>
      <c r="D17" s="17" t="s">
        <v>7</v>
      </c>
      <c r="E17" s="18">
        <v>50</v>
      </c>
      <c r="F17" s="17"/>
      <c r="G17" s="20">
        <f>IF(MonthlyTimeSheet[Billable
Hours]&gt;0,IF(MonthlyTimeSheet[Billable
Hours]&lt;MinHours,MinHours*HourlyRate,(MonthlyTimeSheet[Billable
Hours])*HourlyRate),"")</f>
        <v>2500</v>
      </c>
    </row>
    <row r="18" spans="2:7" s="3" customFormat="1" ht="23.25" customHeight="1">
      <c r="B18" s="30" t="str">
        <f>IF(AND(PeriodStart&lt;&gt;0,MonthlyTimeSheet[[#This Row],[Date]]&lt;&gt;""),TEXT(WEEKDAY(MonthlyTimeSheet[Date]),"dddd"),"")</f>
        <v>Friday</v>
      </c>
      <c r="C18" s="13">
        <f>IF(PeriodStart&lt;&gt;0,PeriodStart+7,"")</f>
        <v>42468</v>
      </c>
      <c r="D18" s="17"/>
      <c r="E18" s="18"/>
      <c r="F18" s="17"/>
      <c r="G18" s="19" t="str">
        <f>IF(MonthlyTimeSheet[Billable
Hours]&gt;0,IF(MonthlyTimeSheet[Billable
Hours]&lt;MinHours,MinHours*HourlyRate,(MonthlyTimeSheet[Billable
Hours])*HourlyRate),"")</f>
        <v/>
      </c>
    </row>
    <row r="19" spans="2:7" s="3" customFormat="1" ht="23.25" customHeight="1">
      <c r="B19" s="30" t="str">
        <f>IF(AND(PeriodStart&lt;&gt;0,MonthlyTimeSheet[[#This Row],[Date]]&lt;&gt;""),TEXT(WEEKDAY(MonthlyTimeSheet[Date]),"dddd"),"")</f>
        <v>Saturday</v>
      </c>
      <c r="C19" s="13">
        <f>IF(PeriodStart&lt;&gt;0,PeriodStart+8,"")</f>
        <v>42469</v>
      </c>
      <c r="D19" s="17"/>
      <c r="E19" s="18"/>
      <c r="F19" s="17"/>
      <c r="G19" s="19" t="str">
        <f>IF(MonthlyTimeSheet[Billable
Hours]&gt;0,IF(MonthlyTimeSheet[Billable
Hours]&lt;MinHours,MinHours*HourlyRate,(MonthlyTimeSheet[Billable
Hours])*HourlyRate),"")</f>
        <v/>
      </c>
    </row>
    <row r="20" spans="2:7" s="3" customFormat="1" ht="23.25" customHeight="1">
      <c r="B20" s="30" t="str">
        <f>IF(AND(PeriodStart&lt;&gt;0,MonthlyTimeSheet[[#This Row],[Date]]&lt;&gt;""),TEXT(WEEKDAY(MonthlyTimeSheet[Date]),"dddd"),"")</f>
        <v>Sunday</v>
      </c>
      <c r="C20" s="13">
        <f>IF(PeriodStart&lt;&gt;0,PeriodStart+9,"")</f>
        <v>42470</v>
      </c>
      <c r="D20" s="17"/>
      <c r="E20" s="18"/>
      <c r="F20" s="17"/>
      <c r="G20" s="19" t="str">
        <f>IF(MonthlyTimeSheet[Billable
Hours]&gt;0,IF(MonthlyTimeSheet[Billable
Hours]&lt;MinHours,MinHours*HourlyRate,(MonthlyTimeSheet[Billable
Hours])*HourlyRate),"")</f>
        <v/>
      </c>
    </row>
    <row r="21" spans="2:7" s="3" customFormat="1" ht="23.25" customHeight="1">
      <c r="B21" s="30" t="str">
        <f>IF(AND(PeriodStart&lt;&gt;0,MonthlyTimeSheet[[#This Row],[Date]]&lt;&gt;""),TEXT(WEEKDAY(MonthlyTimeSheet[Date]),"dddd"),"")</f>
        <v>Monday</v>
      </c>
      <c r="C21" s="13">
        <f>IF(PeriodStart&lt;&gt;0,PeriodStart+10,"")</f>
        <v>42471</v>
      </c>
      <c r="D21" s="17"/>
      <c r="E21" s="18"/>
      <c r="F21" s="17"/>
      <c r="G21" s="19" t="str">
        <f>IF(MonthlyTimeSheet[Billable
Hours]&gt;0,IF(MonthlyTimeSheet[Billable
Hours]&lt;MinHours,MinHours*HourlyRate,(MonthlyTimeSheet[Billable
Hours])*HourlyRate),"")</f>
        <v/>
      </c>
    </row>
    <row r="22" spans="2:7" s="3" customFormat="1" ht="23.25" customHeight="1">
      <c r="B22" s="30" t="str">
        <f>IF(AND(PeriodStart&lt;&gt;0,MonthlyTimeSheet[[#This Row],[Date]]&lt;&gt;""),TEXT(WEEKDAY(MonthlyTimeSheet[Date]),"dddd"),"")</f>
        <v>Tuesday</v>
      </c>
      <c r="C22" s="13">
        <f>IF(PeriodStart&lt;&gt;0,PeriodStart+11,"")</f>
        <v>42472</v>
      </c>
      <c r="D22" s="17"/>
      <c r="E22" s="18"/>
      <c r="F22" s="17"/>
      <c r="G22" s="19" t="str">
        <f>IF(MonthlyTimeSheet[Billable
Hours]&gt;0,IF(MonthlyTimeSheet[Billable
Hours]&lt;MinHours,MinHours*HourlyRate,(MonthlyTimeSheet[Billable
Hours])*HourlyRate),"")</f>
        <v/>
      </c>
    </row>
    <row r="23" spans="2:7" s="3" customFormat="1" ht="23.25" customHeight="1">
      <c r="B23" s="30" t="str">
        <f>IF(AND(PeriodStart&lt;&gt;0,MonthlyTimeSheet[[#This Row],[Date]]&lt;&gt;""),TEXT(WEEKDAY(MonthlyTimeSheet[Date]),"dddd"),"")</f>
        <v>Wednesday</v>
      </c>
      <c r="C23" s="13">
        <f>IF(PeriodStart&lt;&gt;0,PeriodStart+12,"")</f>
        <v>42473</v>
      </c>
      <c r="D23" s="17"/>
      <c r="E23" s="18"/>
      <c r="F23" s="17"/>
      <c r="G23" s="19" t="str">
        <f>IF(MonthlyTimeSheet[Billable
Hours]&gt;0,IF(MonthlyTimeSheet[Billable
Hours]&lt;MinHours,MinHours*HourlyRate,(MonthlyTimeSheet[Billable
Hours])*HourlyRate),"")</f>
        <v/>
      </c>
    </row>
    <row r="24" spans="2:7" s="3" customFormat="1" ht="23.25" customHeight="1">
      <c r="B24" s="30" t="str">
        <f>IF(AND(PeriodStart&lt;&gt;0,MonthlyTimeSheet[[#This Row],[Date]]&lt;&gt;""),TEXT(WEEKDAY(MonthlyTimeSheet[Date]),"dddd"),"")</f>
        <v>Thursday</v>
      </c>
      <c r="C24" s="13">
        <f>IF(PeriodStart&lt;&gt;0,PeriodStart+13,"")</f>
        <v>42474</v>
      </c>
      <c r="D24" s="17"/>
      <c r="E24" s="18"/>
      <c r="F24" s="17"/>
      <c r="G24" s="19" t="str">
        <f>IF(MonthlyTimeSheet[Billable
Hours]&gt;0,IF(MonthlyTimeSheet[Billable
Hours]&lt;MinHours,MinHours*HourlyRate,(MonthlyTimeSheet[Billable
Hours])*HourlyRate),"")</f>
        <v/>
      </c>
    </row>
    <row r="25" spans="2:7" s="3" customFormat="1" ht="23.25" customHeight="1">
      <c r="B25" s="30" t="str">
        <f>IF(AND(PeriodStart&lt;&gt;0,MonthlyTimeSheet[[#This Row],[Date]]&lt;&gt;""),TEXT(WEEKDAY(MonthlyTimeSheet[Date]),"dddd"),"")</f>
        <v>Friday</v>
      </c>
      <c r="C25" s="13">
        <f>IF(PeriodStart&lt;&gt;0,PeriodStart+14,"")</f>
        <v>42475</v>
      </c>
      <c r="D25" s="17"/>
      <c r="E25" s="18"/>
      <c r="F25" s="17"/>
      <c r="G25" s="19" t="str">
        <f>IF(MonthlyTimeSheet[Billable
Hours]&gt;0,IF(MonthlyTimeSheet[Billable
Hours]&lt;MinHours,MinHours*HourlyRate,(MonthlyTimeSheet[Billable
Hours])*HourlyRate),"")</f>
        <v/>
      </c>
    </row>
    <row r="26" spans="2:7" s="3" customFormat="1" ht="23.25" customHeight="1">
      <c r="B26" s="30" t="str">
        <f>IF(AND(PeriodStart&lt;&gt;0,MonthlyTimeSheet[[#This Row],[Date]]&lt;&gt;""),TEXT(WEEKDAY(MonthlyTimeSheet[Date]),"dddd"),"")</f>
        <v>Saturday</v>
      </c>
      <c r="C26" s="13">
        <f>IF(PeriodStart&lt;&gt;0,PeriodStart+15,"")</f>
        <v>42476</v>
      </c>
      <c r="D26" s="17"/>
      <c r="E26" s="18"/>
      <c r="F26" s="17"/>
      <c r="G26" s="19" t="str">
        <f>IF(MonthlyTimeSheet[Billable
Hours]&gt;0,IF(MonthlyTimeSheet[Billable
Hours]&lt;MinHours,MinHours*HourlyRate,(MonthlyTimeSheet[Billable
Hours])*HourlyRate),"")</f>
        <v/>
      </c>
    </row>
    <row r="27" spans="2:7" s="3" customFormat="1" ht="23.25" customHeight="1">
      <c r="B27" s="30" t="str">
        <f>IF(AND(PeriodStart&lt;&gt;0,MonthlyTimeSheet[[#This Row],[Date]]&lt;&gt;""),TEXT(WEEKDAY(MonthlyTimeSheet[Date]),"dddd"),"")</f>
        <v>Sunday</v>
      </c>
      <c r="C27" s="13">
        <f>IF(PeriodStart&lt;&gt;0,PeriodStart+16,"")</f>
        <v>42477</v>
      </c>
      <c r="D27" s="17"/>
      <c r="E27" s="18"/>
      <c r="F27" s="17"/>
      <c r="G27" s="19" t="str">
        <f>IF(MonthlyTimeSheet[Billable
Hours]&gt;0,IF(MonthlyTimeSheet[Billable
Hours]&lt;MinHours,MinHours*HourlyRate,(MonthlyTimeSheet[Billable
Hours])*HourlyRate),"")</f>
        <v/>
      </c>
    </row>
    <row r="28" spans="2:7" s="3" customFormat="1" ht="23.25" customHeight="1">
      <c r="B28" s="30" t="str">
        <f>IF(AND(PeriodStart&lt;&gt;0,MonthlyTimeSheet[[#This Row],[Date]]&lt;&gt;""),TEXT(WEEKDAY(MonthlyTimeSheet[Date]),"dddd"),"")</f>
        <v>Monday</v>
      </c>
      <c r="C28" s="13">
        <f>IF(PeriodStart&lt;&gt;0,PeriodStart+17,"")</f>
        <v>42478</v>
      </c>
      <c r="D28" s="17"/>
      <c r="E28" s="18"/>
      <c r="F28" s="17"/>
      <c r="G28" s="19" t="str">
        <f>IF(MonthlyTimeSheet[Billable
Hours]&gt;0,IF(MonthlyTimeSheet[Billable
Hours]&lt;MinHours,MinHours*HourlyRate,(MonthlyTimeSheet[Billable
Hours])*HourlyRate),"")</f>
        <v/>
      </c>
    </row>
    <row r="29" spans="2:7" s="3" customFormat="1" ht="23.25" customHeight="1">
      <c r="B29" s="30" t="str">
        <f>IF(AND(PeriodStart&lt;&gt;0,MonthlyTimeSheet[[#This Row],[Date]]&lt;&gt;""),TEXT(WEEKDAY(MonthlyTimeSheet[Date]),"dddd"),"")</f>
        <v>Tuesday</v>
      </c>
      <c r="C29" s="13">
        <f>IF(PeriodStart&lt;&gt;0,PeriodStart+18,"")</f>
        <v>42479</v>
      </c>
      <c r="D29" s="17"/>
      <c r="E29" s="18"/>
      <c r="F29" s="17"/>
      <c r="G29" s="19" t="str">
        <f>IF(MonthlyTimeSheet[Billable
Hours]&gt;0,IF(MonthlyTimeSheet[Billable
Hours]&lt;MinHours,MinHours*HourlyRate,(MonthlyTimeSheet[Billable
Hours])*HourlyRate),"")</f>
        <v/>
      </c>
    </row>
    <row r="30" spans="2:7" s="3" customFormat="1" ht="23.25" customHeight="1">
      <c r="B30" s="30" t="str">
        <f>IF(AND(PeriodStart&lt;&gt;0,MonthlyTimeSheet[[#This Row],[Date]]&lt;&gt;""),TEXT(WEEKDAY(MonthlyTimeSheet[Date]),"dddd"),"")</f>
        <v>Thursday</v>
      </c>
      <c r="C30" s="13">
        <f>IF(PeriodStart&lt;&gt;0,PeriodStart+20,"")</f>
        <v>42481</v>
      </c>
      <c r="D30" s="17"/>
      <c r="E30" s="18"/>
      <c r="F30" s="17"/>
      <c r="G30" s="19" t="str">
        <f>IF(MonthlyTimeSheet[Billable
Hours]&gt;0,IF(MonthlyTimeSheet[Billable
Hours]&lt;MinHours,MinHours*HourlyRate,(MonthlyTimeSheet[Billable
Hours])*HourlyRate),"")</f>
        <v/>
      </c>
    </row>
    <row r="31" spans="2:7" s="3" customFormat="1" ht="23.25" customHeight="1">
      <c r="B31" s="30" t="str">
        <f>IF(AND(PeriodStart&lt;&gt;0,MonthlyTimeSheet[[#This Row],[Date]]&lt;&gt;""),TEXT(WEEKDAY(MonthlyTimeSheet[Date]),"dddd"),"")</f>
        <v>Friday</v>
      </c>
      <c r="C31" s="13">
        <f>IF(PeriodStart&lt;&gt;0,PeriodStart+21,"")</f>
        <v>42482</v>
      </c>
      <c r="D31" s="17"/>
      <c r="E31" s="18"/>
      <c r="F31" s="17"/>
      <c r="G31" s="19" t="str">
        <f>IF(MonthlyTimeSheet[Billable
Hours]&gt;0,IF(MonthlyTimeSheet[Billable
Hours]&lt;MinHours,MinHours*HourlyRate,(MonthlyTimeSheet[Billable
Hours])*HourlyRate),"")</f>
        <v/>
      </c>
    </row>
    <row r="32" spans="2:7" s="3" customFormat="1" ht="23.25" customHeight="1">
      <c r="B32" s="30" t="str">
        <f>IF(AND(PeriodStart&lt;&gt;0,MonthlyTimeSheet[[#This Row],[Date]]&lt;&gt;""),TEXT(WEEKDAY(MonthlyTimeSheet[Date]),"dddd"),"")</f>
        <v>Saturday</v>
      </c>
      <c r="C32" s="13">
        <f>IF(PeriodStart&lt;&gt;0,PeriodStart+22,"")</f>
        <v>42483</v>
      </c>
      <c r="D32" s="17"/>
      <c r="E32" s="18"/>
      <c r="F32" s="17"/>
      <c r="G32" s="19" t="str">
        <f>IF(MonthlyTimeSheet[Billable
Hours]&gt;0,IF(MonthlyTimeSheet[Billable
Hours]&lt;MinHours,MinHours*HourlyRate,(MonthlyTimeSheet[Billable
Hours])*HourlyRate),"")</f>
        <v/>
      </c>
    </row>
    <row r="33" spans="2:7" s="3" customFormat="1" ht="23.25" customHeight="1">
      <c r="B33" s="30" t="str">
        <f>IF(AND(PeriodStart&lt;&gt;0,MonthlyTimeSheet[[#This Row],[Date]]&lt;&gt;""),TEXT(WEEKDAY(MonthlyTimeSheet[Date]),"dddd"),"")</f>
        <v>Sunday</v>
      </c>
      <c r="C33" s="13">
        <f>IF(PeriodStart&lt;&gt;0,PeriodStart+23,"")</f>
        <v>42484</v>
      </c>
      <c r="D33" s="17"/>
      <c r="E33" s="18"/>
      <c r="F33" s="17"/>
      <c r="G33" s="19" t="str">
        <f>IF(MonthlyTimeSheet[Billable
Hours]&gt;0,IF(MonthlyTimeSheet[Billable
Hours]&lt;MinHours,MinHours*HourlyRate,(MonthlyTimeSheet[Billable
Hours])*HourlyRate),"")</f>
        <v/>
      </c>
    </row>
    <row r="34" spans="2:7" s="3" customFormat="1" ht="23.25" customHeight="1">
      <c r="B34" s="30" t="str">
        <f>IF(AND(PeriodStart&lt;&gt;0,MonthlyTimeSheet[[#This Row],[Date]]&lt;&gt;""),TEXT(WEEKDAY(MonthlyTimeSheet[Date]),"dddd"),"")</f>
        <v>Monday</v>
      </c>
      <c r="C34" s="13">
        <f>IF(PeriodStart&lt;&gt;0,PeriodStart+24,"")</f>
        <v>42485</v>
      </c>
      <c r="D34" s="17"/>
      <c r="E34" s="18"/>
      <c r="F34" s="17"/>
      <c r="G34" s="19" t="str">
        <f>IF(MonthlyTimeSheet[Billable
Hours]&gt;0,IF(MonthlyTimeSheet[Billable
Hours]&lt;MinHours,MinHours*HourlyRate,(MonthlyTimeSheet[Billable
Hours])*HourlyRate),"")</f>
        <v/>
      </c>
    </row>
    <row r="35" spans="2:7" s="3" customFormat="1" ht="23.25" customHeight="1">
      <c r="B35" s="30" t="str">
        <f>IF(AND(PeriodStart&lt;&gt;0,MonthlyTimeSheet[[#This Row],[Date]]&lt;&gt;""),TEXT(WEEKDAY(MonthlyTimeSheet[Date]),"dddd"),"")</f>
        <v>Tuesday</v>
      </c>
      <c r="C35" s="13">
        <f>IF(PeriodStart&lt;&gt;0,PeriodStart+25,"")</f>
        <v>42486</v>
      </c>
      <c r="D35" s="17"/>
      <c r="E35" s="18"/>
      <c r="F35" s="17"/>
      <c r="G35" s="19" t="str">
        <f>IF(MonthlyTimeSheet[Billable
Hours]&gt;0,IF(MonthlyTimeSheet[Billable
Hours]&lt;MinHours,MinHours*HourlyRate,(MonthlyTimeSheet[Billable
Hours])*HourlyRate),"")</f>
        <v/>
      </c>
    </row>
    <row r="36" spans="2:7" s="3" customFormat="1" ht="23.25" customHeight="1">
      <c r="B36" s="17" t="str">
        <f>IF(AND(PeriodStart&lt;&gt;0,MonthlyTimeSheet[[#This Row],[Date]]&lt;&gt;""),TEXT(WEEKDAY(MonthlyTimeSheet[Date]),"dddd"),"")</f>
        <v>Wednesday</v>
      </c>
      <c r="C36" s="13">
        <f>IF(PeriodStart&lt;&gt;0,PeriodStart+26,"")</f>
        <v>42487</v>
      </c>
      <c r="D36" s="17"/>
      <c r="E36" s="18"/>
      <c r="F36" s="17"/>
      <c r="G36" s="19" t="str">
        <f>IF(MonthlyTimeSheet[Billable
Hours]&gt;0,IF(MonthlyTimeSheet[Billable
Hours]&lt;MinHours,MinHours*HourlyRate,(MonthlyTimeSheet[Billable
Hours])*HourlyRate),"")</f>
        <v/>
      </c>
    </row>
    <row r="37" spans="2:7" customFormat="1" ht="18.75" customHeight="1">
      <c r="B37" s="17" t="str">
        <f>IF(AND(PeriodStart&lt;&gt;0,MonthlyTimeSheet[[#This Row],[Date]]&lt;&gt;""),TEXT(WEEKDAY(MonthlyTimeSheet[Date]),"dddd"),"")</f>
        <v>Thursday</v>
      </c>
      <c r="C37" s="13">
        <f>IF(PeriodStart&lt;&gt;0,PeriodStart+27,"")</f>
        <v>42488</v>
      </c>
      <c r="D37" s="17"/>
      <c r="E37" s="18"/>
      <c r="F37" s="17"/>
      <c r="G37" s="19" t="str">
        <f>IF(MonthlyTimeSheet[Billable
Hours]&gt;0,IF(MonthlyTimeSheet[Billable
Hours]&lt;MinHours,MinHours*HourlyRate,(MonthlyTimeSheet[Billable
Hours])*HourlyRate),"")</f>
        <v/>
      </c>
    </row>
    <row r="38" spans="2:7" customFormat="1" ht="18.75" customHeight="1">
      <c r="B38" s="17" t="str">
        <f>IF(AND(PeriodStart&lt;&gt;0,MonthlyTimeSheet[[#This Row],[Date]]&lt;&gt;""),TEXT(WEEKDAY(MonthlyTimeSheet[Date]),"dddd"),"")</f>
        <v>Friday</v>
      </c>
      <c r="C38" s="13">
        <f>IF(PeriodStart&lt;&gt;0,IF(PeriodStart+28&lt;=DATE(YEAR(PeriodStart),MONTH(PeriodStart)+1,0),PeriodStart+28,""),"")</f>
        <v>42489</v>
      </c>
      <c r="D38" s="17"/>
      <c r="E38" s="18"/>
      <c r="F38" s="17"/>
      <c r="G38" s="19" t="str">
        <f>IF(MonthlyTimeSheet[Billable
Hours]&gt;0,IF(MonthlyTimeSheet[Billable
Hours]&lt;MinHours,MinHours*HourlyRate,(MonthlyTimeSheet[Billable
Hours])*HourlyRate),"")</f>
        <v/>
      </c>
    </row>
    <row r="39" spans="2:7" customFormat="1" ht="18.75" customHeight="1">
      <c r="B39" s="17" t="str">
        <f>IF(AND(PeriodStart&lt;&gt;0,MonthlyTimeSheet[[#This Row],[Date]]&lt;&gt;""),TEXT(WEEKDAY(MonthlyTimeSheet[Date]),"dddd"),"")</f>
        <v>Saturday</v>
      </c>
      <c r="C39" s="13">
        <f>IF(PeriodStart&lt;&gt;0,IF(PeriodStart+29&lt;=DATE(YEAR(PeriodStart),MONTH(PeriodStart)+1,0),PeriodStart+29,""),"")</f>
        <v>42490</v>
      </c>
      <c r="D39" s="17"/>
      <c r="E39" s="18"/>
      <c r="F39" s="17"/>
      <c r="G39" s="19" t="str">
        <f>IF(MonthlyTimeSheet[Billable
Hours]&gt;0,IF(MonthlyTimeSheet[Billable
Hours]&lt;MinHours,MinHours*HourlyRate,(MonthlyTimeSheet[Billable
Hours])*HourlyRate),"")</f>
        <v/>
      </c>
    </row>
    <row r="40" spans="2:7" customFormat="1" ht="18.75" customHeight="1">
      <c r="B40" s="17" t="str">
        <f>IF(AND(PeriodStart&lt;&gt;0,MonthlyTimeSheet[[#This Row],[Date]]&lt;&gt;""),TEXT(WEEKDAY(MonthlyTimeSheet[Date]),"dddd"),"")</f>
        <v/>
      </c>
      <c r="C40" s="13" t="str">
        <f>IF(PeriodStart&lt;&gt;0,IF(PeriodStart+30&lt;=DATE(YEAR(PeriodStart),MONTH(PeriodStart)+1,0),PeriodStart+30,""),"")</f>
        <v/>
      </c>
      <c r="D40" s="17"/>
      <c r="E40" s="18"/>
      <c r="F40" s="17"/>
      <c r="G40" s="19" t="str">
        <f>IF(MonthlyTimeSheet[Billable
Hours]&gt;0,IF(MonthlyTimeSheet[Billable
Hours]&lt;MinHours,MinHours*HourlyRate,(MonthlyTimeSheet[Billable
Hours])*HourlyRate),"")</f>
        <v/>
      </c>
    </row>
    <row r="41" spans="2:7" customFormat="1" ht="27" customHeight="1">
      <c r="B41" s="17" t="s">
        <v>1</v>
      </c>
      <c r="C41" s="14"/>
      <c r="D41" s="17"/>
      <c r="E41" s="17"/>
      <c r="F41" s="17"/>
      <c r="G41" s="19">
        <f>SUBTOTAL(109,MonthlyTimeSheet[Total])</f>
        <v>13300</v>
      </c>
    </row>
    <row r="42" spans="2:7" customFormat="1" ht="48" customHeight="1">
      <c r="B42" s="9"/>
      <c r="C42" s="9"/>
      <c r="D42" s="9"/>
      <c r="E42" s="9"/>
      <c r="G42" s="28"/>
    </row>
    <row r="43" spans="2:7" customFormat="1">
      <c r="B43" s="23" t="s">
        <v>17</v>
      </c>
      <c r="C43" s="23"/>
      <c r="D43" s="23"/>
      <c r="E43" s="23"/>
      <c r="F43" s="4"/>
      <c r="G43" s="29" t="s">
        <v>2</v>
      </c>
    </row>
    <row r="44" spans="2:7" customFormat="1" ht="48" customHeight="1">
      <c r="B44" s="9"/>
      <c r="C44" s="9"/>
      <c r="D44" s="9"/>
      <c r="E44" s="9"/>
      <c r="F44" s="9"/>
      <c r="G44" s="28"/>
    </row>
    <row r="45" spans="2:7" customFormat="1">
      <c r="B45" s="23" t="s">
        <v>18</v>
      </c>
      <c r="C45" s="23"/>
      <c r="D45" s="23"/>
      <c r="E45" s="23"/>
      <c r="F45" s="4"/>
      <c r="G45" s="29" t="s">
        <v>2</v>
      </c>
    </row>
    <row r="46" spans="2:7" customFormat="1"/>
    <row r="47" spans="2:7" customFormat="1"/>
    <row r="48" spans="2:7"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2:7" customFormat="1"/>
    <row r="114" spans="2:7" customFormat="1"/>
    <row r="115" spans="2:7" customFormat="1"/>
    <row r="116" spans="2:7" customFormat="1"/>
    <row r="117" spans="2:7" customFormat="1"/>
    <row r="118" spans="2:7" customFormat="1"/>
    <row r="119" spans="2:7" customFormat="1"/>
    <row r="120" spans="2:7" customFormat="1"/>
    <row r="121" spans="2:7" customFormat="1"/>
    <row r="122" spans="2:7" customFormat="1"/>
    <row r="123" spans="2:7" customFormat="1"/>
    <row r="124" spans="2:7" customFormat="1"/>
    <row r="125" spans="2:7" customFormat="1"/>
    <row r="126" spans="2:7" customFormat="1"/>
    <row r="127" spans="2:7" customFormat="1"/>
    <row r="128" spans="2:7">
      <c r="B128"/>
      <c r="C128"/>
      <c r="D128"/>
      <c r="E128"/>
      <c r="F128"/>
      <c r="G128"/>
    </row>
    <row r="129" spans="2:7">
      <c r="B129"/>
      <c r="C129"/>
      <c r="D129"/>
      <c r="E129"/>
      <c r="F129"/>
      <c r="G129"/>
    </row>
    <row r="130" spans="2:7">
      <c r="B130"/>
      <c r="C130"/>
      <c r="D130"/>
      <c r="E130"/>
      <c r="F130"/>
      <c r="G130"/>
    </row>
    <row r="131" spans="2:7">
      <c r="B131"/>
      <c r="C131"/>
      <c r="D131"/>
      <c r="E131"/>
      <c r="F131"/>
      <c r="G131"/>
    </row>
    <row r="132" spans="2:7">
      <c r="B132"/>
      <c r="C132"/>
      <c r="D132"/>
      <c r="E132"/>
      <c r="F132"/>
      <c r="G132"/>
    </row>
    <row r="133" spans="2:7">
      <c r="B133"/>
      <c r="C133"/>
      <c r="D133"/>
      <c r="E133"/>
      <c r="F133"/>
      <c r="G133"/>
    </row>
    <row r="134" spans="2:7">
      <c r="B134"/>
      <c r="C134"/>
      <c r="D134"/>
      <c r="E134"/>
      <c r="F134"/>
      <c r="G134"/>
    </row>
    <row r="135" spans="2:7">
      <c r="B135"/>
      <c r="C135"/>
      <c r="D135"/>
      <c r="E135"/>
      <c r="F135"/>
      <c r="G135"/>
    </row>
    <row r="136" spans="2:7">
      <c r="B136"/>
      <c r="C136"/>
      <c r="D136"/>
      <c r="E136"/>
      <c r="F136"/>
      <c r="G136"/>
    </row>
    <row r="137" spans="2:7">
      <c r="B137"/>
      <c r="C137"/>
      <c r="D137"/>
      <c r="E137"/>
      <c r="F137"/>
      <c r="G137"/>
    </row>
  </sheetData>
  <mergeCells count="3">
    <mergeCell ref="B1:G1"/>
    <mergeCell ref="B2:G2"/>
    <mergeCell ref="B3:G3"/>
  </mergeCells>
  <dataValidations count="2">
    <dataValidation type="list" allowBlank="1" showInputMessage="1" showErrorMessage="1" errorTitle="Invaild Selection" error="If you need to add a new Project Code to this list you can add new list items to the Project Code Lookup table on the worksheet named Lookup Lists." sqref="D11:D40">
      <formula1>ProjectList</formula1>
    </dataValidation>
    <dataValidation type="list" allowBlank="1" showInputMessage="1" showErrorMessage="1" error="If you need to add a new Client to this list you can add new list items to the Client Lookup table on the worksheet named Lookup Lists." sqref="C7">
      <formula1>ClientList</formula1>
    </dataValidation>
  </dataValidations>
  <printOptions horizontalCentered="1"/>
  <pageMargins left="0.5" right="0.5" top="0.75" bottom="0" header="0.5" footer="0"/>
  <headerFooter alignWithMargins="0"/>
  <tableParts count="2">
    <tablePart r:id="rId1"/>
    <tablePart r:id="rId2"/>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dimension ref="A1:C3"/>
  <sheetViews>
    <sheetView workbookViewId="0">
      <selection activeCell="E9" sqref="E9"/>
    </sheetView>
  </sheetViews>
  <sheetFormatPr baseColWidth="10" defaultColWidth="8.83203125" defaultRowHeight="15" x14ac:dyDescent="0"/>
  <cols>
    <col min="1" max="1" width="19.6640625" customWidth="1"/>
    <col min="2" max="2" width="18.5" customWidth="1"/>
    <col min="3" max="3" width="14.33203125" customWidth="1"/>
  </cols>
  <sheetData>
    <row r="1" spans="1:3">
      <c r="A1" t="s">
        <v>13</v>
      </c>
      <c r="B1" t="s">
        <v>11</v>
      </c>
    </row>
    <row r="2" spans="1:3">
      <c r="A2" t="s">
        <v>7</v>
      </c>
      <c r="B2" t="s">
        <v>8</v>
      </c>
    </row>
    <row r="3" spans="1:3">
      <c r="A3" t="s">
        <v>10</v>
      </c>
      <c r="B3" t="s">
        <v>9</v>
      </c>
    </row>
  </sheetData>
  <pageMargins left="0.7" right="0.7" top="0.75" bottom="0.75" header="0.3" footer="0.3"/>
  <legacyDrawing r:id="rId1"/>
  <tableParts count="2">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Weekly Time Sheet</vt:lpstr>
      <vt:lpstr>Bi-Weekly Time Sheet</vt:lpstr>
      <vt:lpstr>Monthly Time Sheet</vt:lpstr>
      <vt:lpstr>Lookup Lists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Jason Smith</cp:lastModifiedBy>
  <cp:lastPrinted>2010-04-22T18:10:28Z</cp:lastPrinted>
  <dcterms:created xsi:type="dcterms:W3CDTF">2000-08-25T01:59:39Z</dcterms:created>
  <dcterms:modified xsi:type="dcterms:W3CDTF">2012-06-19T22:59:33Z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TC060888841033</vt:lpwstr>
  </property>
</Properties>
</file>